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75" tabRatio="951" activeTab="2"/>
  </bookViews>
  <sheets>
    <sheet name="QR_RP" sheetId="1" r:id="rId1"/>
    <sheet name="QR_BS" sheetId="2" r:id="rId2"/>
    <sheet name="QR_N" sheetId="3" r:id="rId3"/>
  </sheets>
  <externalReferences>
    <externalReference r:id="rId6"/>
    <externalReference r:id="rId7"/>
  </externalReferences>
  <definedNames>
    <definedName name="NAME">'[1]FSA'!$A$1</definedName>
    <definedName name="_xlnm.Print_Area" localSheetId="2">'QR_N'!$A$1:$H$158</definedName>
    <definedName name="_xlnm.Print_Titles" localSheetId="0">'QR_RP'!$9:$15</definedName>
    <definedName name="YE">'[1]FSA'!$A$2</definedName>
  </definedNames>
  <calcPr fullCalcOnLoad="1" refMode="R1C1"/>
</workbook>
</file>

<file path=xl/sharedStrings.xml><?xml version="1.0" encoding="utf-8"?>
<sst xmlns="http://schemas.openxmlformats.org/spreadsheetml/2006/main" count="231" uniqueCount="195">
  <si>
    <t>CONSOLIDATED BALANCE SHEET</t>
  </si>
  <si>
    <t>Taxation</t>
  </si>
  <si>
    <t>Total</t>
  </si>
  <si>
    <t>Exceptional items</t>
  </si>
  <si>
    <t xml:space="preserve">   Exchange Fluctuation Reserve</t>
  </si>
  <si>
    <t xml:space="preserve"> </t>
  </si>
  <si>
    <t>Current year's provision</t>
  </si>
  <si>
    <t>Reserves</t>
  </si>
  <si>
    <t>Malaysia</t>
  </si>
  <si>
    <t>Plantation</t>
  </si>
  <si>
    <t>Turnover</t>
  </si>
  <si>
    <t>1.</t>
  </si>
  <si>
    <t>2.</t>
  </si>
  <si>
    <t>3.</t>
  </si>
  <si>
    <t>4.</t>
  </si>
  <si>
    <t>RM'000</t>
  </si>
  <si>
    <t>Revenue</t>
  </si>
  <si>
    <t>SUNGEI BAGAN RUBBER COMPANY (MALAYA) BERHAD</t>
  </si>
  <si>
    <t>QUARTERLY REPORT</t>
  </si>
  <si>
    <t>The figures have not been audited.</t>
  </si>
  <si>
    <t>CONSOLIDATED INCOME STATEMENT</t>
  </si>
  <si>
    <t>INDIVIDUAL QUARTER</t>
  </si>
  <si>
    <t>CUMULATIVE QUARTER</t>
  </si>
  <si>
    <t>Preceding year</t>
  </si>
  <si>
    <t>Current year</t>
  </si>
  <si>
    <t>corresponding</t>
  </si>
  <si>
    <t>quarter</t>
  </si>
  <si>
    <t>to date</t>
  </si>
  <si>
    <t>period</t>
  </si>
  <si>
    <t>(a)</t>
  </si>
  <si>
    <t>N/A</t>
  </si>
  <si>
    <t>(b)</t>
  </si>
  <si>
    <t>Investment income</t>
  </si>
  <si>
    <t>(c)</t>
  </si>
  <si>
    <t>-</t>
  </si>
  <si>
    <t>Depreciation and amortisation</t>
  </si>
  <si>
    <t>(d)</t>
  </si>
  <si>
    <t>(e)</t>
  </si>
  <si>
    <t>(f)</t>
  </si>
  <si>
    <t>(g)</t>
  </si>
  <si>
    <t>(h)</t>
  </si>
  <si>
    <t>(i)</t>
  </si>
  <si>
    <t xml:space="preserve">      deducting minority</t>
  </si>
  <si>
    <t xml:space="preserve">       interests </t>
  </si>
  <si>
    <t xml:space="preserve">  </t>
  </si>
  <si>
    <t>(j)</t>
  </si>
  <si>
    <t>(k)</t>
  </si>
  <si>
    <t>(iii)   Extraordinary items</t>
  </si>
  <si>
    <t xml:space="preserve">          attributable to</t>
  </si>
  <si>
    <t xml:space="preserve">          members of the</t>
  </si>
  <si>
    <t xml:space="preserve">          company</t>
  </si>
  <si>
    <t>(l)</t>
  </si>
  <si>
    <t xml:space="preserve">        Ordinary shares) (sen)</t>
  </si>
  <si>
    <t>(ii)   Fully diluted (based</t>
  </si>
  <si>
    <t xml:space="preserve">        on ……….. Ordinary</t>
  </si>
  <si>
    <t xml:space="preserve">        shares) (sen)</t>
  </si>
  <si>
    <t>As at</t>
  </si>
  <si>
    <t>As at end</t>
  </si>
  <si>
    <t>preceding</t>
  </si>
  <si>
    <t>of current</t>
  </si>
  <si>
    <t>financial</t>
  </si>
  <si>
    <t>year end</t>
  </si>
  <si>
    <t>Investment in Associated Companies</t>
  </si>
  <si>
    <t>Intangible Assets</t>
  </si>
  <si>
    <t>Current Assets</t>
  </si>
  <si>
    <t xml:space="preserve">   Short Term Investments</t>
  </si>
  <si>
    <t>Current Liabilities</t>
  </si>
  <si>
    <t xml:space="preserve">   Short Term Borrowings</t>
  </si>
  <si>
    <t xml:space="preserve">   Proposed Dividend</t>
  </si>
  <si>
    <t xml:space="preserve">   Provision for Taxation</t>
  </si>
  <si>
    <t>Net Current Assets</t>
  </si>
  <si>
    <t>Shareholders' Funds</t>
  </si>
  <si>
    <t>Share Capital</t>
  </si>
  <si>
    <t xml:space="preserve">   Share Premium</t>
  </si>
  <si>
    <t xml:space="preserve">   Revaluation Reserve</t>
  </si>
  <si>
    <t xml:space="preserve">   Capital Reserve</t>
  </si>
  <si>
    <t xml:space="preserve">   Cultivation and Replacement Reserves</t>
  </si>
  <si>
    <t xml:space="preserve">   General Reserve</t>
  </si>
  <si>
    <t xml:space="preserve">   Retained Profits</t>
  </si>
  <si>
    <t>Minority Interests</t>
  </si>
  <si>
    <t>Long Term Borrowings</t>
  </si>
  <si>
    <t>NOTES</t>
  </si>
  <si>
    <t>Accounting Policies</t>
  </si>
  <si>
    <t>Exceptional Items</t>
  </si>
  <si>
    <t>Extraordinary items</t>
  </si>
  <si>
    <t>Quoted securities</t>
  </si>
  <si>
    <t xml:space="preserve">    Total investment at cost</t>
  </si>
  <si>
    <t xml:space="preserve">    Less: Provision for diminution in value of investments</t>
  </si>
  <si>
    <t xml:space="preserve">    Total investment at carrying value/book value </t>
  </si>
  <si>
    <t xml:space="preserve">     (after provision for diminution in value)</t>
  </si>
  <si>
    <t>Changes in the Composition of the Group</t>
  </si>
  <si>
    <t>Status of Corporate Proposals</t>
  </si>
  <si>
    <t>Seasonality or Cyclicality of Operations</t>
  </si>
  <si>
    <t>Changes in Debt and Equity</t>
  </si>
  <si>
    <t>Group Borrowings and Debt Securities</t>
  </si>
  <si>
    <t>Off Balance Sheet Financial Instruments</t>
  </si>
  <si>
    <t>Material Litigation</t>
  </si>
  <si>
    <t>Segmental Reporting</t>
  </si>
  <si>
    <t>Analysis by Geographical Location :</t>
  </si>
  <si>
    <t>Profit before</t>
  </si>
  <si>
    <t>Assets</t>
  </si>
  <si>
    <t xml:space="preserve">taxation </t>
  </si>
  <si>
    <t>Employed</t>
  </si>
  <si>
    <t>United States</t>
  </si>
  <si>
    <t>Europe</t>
  </si>
  <si>
    <t>Analysis by Activity :</t>
  </si>
  <si>
    <t>Investment</t>
  </si>
  <si>
    <t>Share of associated companies</t>
  </si>
  <si>
    <t>Review of Performance</t>
  </si>
  <si>
    <t>Current Year Prospects</t>
  </si>
  <si>
    <t>Dividend</t>
  </si>
  <si>
    <t xml:space="preserve">Other Long Term Liabilities </t>
  </si>
  <si>
    <t>Profit Forecast and Profit Guarantee</t>
  </si>
  <si>
    <t>Contingent liabilities</t>
  </si>
  <si>
    <t>(i)    Basic (based on 1,890,361</t>
  </si>
  <si>
    <t xml:space="preserve">   Due to related company</t>
  </si>
  <si>
    <t xml:space="preserve"> - Provision for retirement benefits </t>
  </si>
  <si>
    <t>30/6/2001</t>
  </si>
  <si>
    <t>30/6/2002</t>
  </si>
  <si>
    <t>Property, plant and equpment</t>
  </si>
  <si>
    <t>Other Investments</t>
  </si>
  <si>
    <t xml:space="preserve">    Inventories</t>
  </si>
  <si>
    <t xml:space="preserve">  Trade and other receivables</t>
  </si>
  <si>
    <t xml:space="preserve">   Cash and short term deposits</t>
  </si>
  <si>
    <t xml:space="preserve">   Trade and other payables</t>
  </si>
  <si>
    <t>Net tangible assets per share (RM)</t>
  </si>
  <si>
    <t>Quarterly report on consolidated results for the fourth quarter ended 30/6/2002</t>
  </si>
  <si>
    <t>Other income</t>
  </si>
  <si>
    <t>Profit/(loss) before finance cost, depreciation and amortisation, exceptional items, income tax, minority interests and extraordinary items</t>
  </si>
  <si>
    <t>Finance cost</t>
  </si>
  <si>
    <t>Profit/(loss) before income tax, minority interests and extraordinary items</t>
  </si>
  <si>
    <t>Share of profits and losses of associated companies</t>
  </si>
  <si>
    <t>Income tax</t>
  </si>
  <si>
    <t xml:space="preserve">       income tax before </t>
  </si>
  <si>
    <t>Pre-acquisition profit/ (loss), if applicable</t>
  </si>
  <si>
    <t>(i)    Extraordinary items</t>
  </si>
  <si>
    <t>(ii) Less minority interests</t>
  </si>
  <si>
    <t>(m)</t>
  </si>
  <si>
    <t xml:space="preserve">Earnings per share based on 2(m) above after deducting any provision for preference dividends, if any </t>
  </si>
  <si>
    <t>(ii)  Less : Minority interest</t>
  </si>
  <si>
    <t>Net profit/ (loss) from ordinary activities attributable to members of the Company</t>
  </si>
  <si>
    <t>There was no extraordinary item for the current quarter and financial year-to-date.</t>
  </si>
  <si>
    <t xml:space="preserve">Current </t>
  </si>
  <si>
    <t>Financial year</t>
  </si>
  <si>
    <t>to-date</t>
  </si>
  <si>
    <t>(Over)/under provision in prior years</t>
  </si>
  <si>
    <t>Deferred taxation</t>
  </si>
  <si>
    <t>Profit on sale of investments and / or properties</t>
  </si>
  <si>
    <t xml:space="preserve">    Total investment at market value </t>
  </si>
  <si>
    <t>There were no contingent liabilities as at the date of the issue of this quarterly report.</t>
  </si>
  <si>
    <t>There was no pending material litigation as at the date of the issue of this quarterly report.</t>
  </si>
  <si>
    <t>Material Subsequent Events</t>
  </si>
  <si>
    <t>(i)   Profit/(loss) after</t>
  </si>
  <si>
    <t>Net profit/(loss) attributable to members of the Company</t>
  </si>
  <si>
    <t>5.</t>
  </si>
  <si>
    <t>6.</t>
  </si>
  <si>
    <t>7.</t>
  </si>
  <si>
    <t>8.</t>
  </si>
  <si>
    <t>9.</t>
  </si>
  <si>
    <t>19.</t>
  </si>
  <si>
    <t>10.</t>
  </si>
  <si>
    <t>11.</t>
  </si>
  <si>
    <t>12.</t>
  </si>
  <si>
    <t>13.</t>
  </si>
  <si>
    <t>14.</t>
  </si>
  <si>
    <t>15.</t>
  </si>
  <si>
    <t>16.</t>
  </si>
  <si>
    <t>17.</t>
  </si>
  <si>
    <t>18.</t>
  </si>
  <si>
    <t>20.</t>
  </si>
  <si>
    <t>21.</t>
  </si>
  <si>
    <t>Preceding Quarter</t>
  </si>
  <si>
    <t>There is no profit forecast or profit guarantee.</t>
  </si>
  <si>
    <t>As at the date of the issue of this quarterly report, there were no material events subsequent</t>
  </si>
  <si>
    <t>to the end of the period covered  by this report that have not been reflected in the financial</t>
  </si>
  <si>
    <t>statement for the said period.</t>
  </si>
  <si>
    <t>year-to-date.</t>
  </si>
  <si>
    <t>There was no sale of investments and/ or properties for current quarter and financial</t>
  </si>
  <si>
    <t>Material Changes in the Quarterly Results compared to the Results of the Immediate</t>
  </si>
  <si>
    <t>influenced by weather conditions, production cycle and age of the palms.</t>
  </si>
  <si>
    <t>of this quarterly report.</t>
  </si>
  <si>
    <t>There were no financial instruments with off balance sheet risk as at the date of the issue</t>
  </si>
  <si>
    <t>Turnover represents gross proceeds from sale of fresh fruit bunches, gross dividend and</t>
  </si>
  <si>
    <t>interest income.</t>
  </si>
  <si>
    <t xml:space="preserve">The revenue and earnings are impacted by the production of fresh fruit bunches and </t>
  </si>
  <si>
    <t xml:space="preserve">volatility of the selling price of crude palm oil. The production of fresh fruit bunches is </t>
  </si>
  <si>
    <t>b) Summary of details of all investments in quoted securities as at 30 June, 2002: -</t>
  </si>
  <si>
    <t xml:space="preserve">There has been no change in the composition of the Company for the current quarter and </t>
  </si>
  <si>
    <t>financial year-to-date.</t>
  </si>
  <si>
    <t xml:space="preserve">There was no corporate proposal announced by the Company as at the date of the issue of </t>
  </si>
  <si>
    <t xml:space="preserve">The Group's effective rate is significantly lower than the statutory rate principally due to an </t>
  </si>
  <si>
    <t>overseas subsidiary's and an overseas associated company's profits which are not subject to tax.</t>
  </si>
  <si>
    <t xml:space="preserve">this quarterly report. The Board of Directors has met with several merchant bankers to </t>
  </si>
  <si>
    <t>capital requirement.</t>
  </si>
  <si>
    <t>consider the various options available to the Company to meet the minimum paid-up</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</si>
</sst>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 #,##0_-;\-* #,##0_-;_-* &quot;-&quot;_-;_-@_-"/>
    <numFmt numFmtId="182" formatCode="_-&quot;RM&quot;* #,##0.00_-;\-&quot;RM&quot;* #,##0.00_-;_-&quot;RM&quot;* &quot;-&quot;??_-;_-@_-"/>
    <numFmt numFmtId="183" formatCode="_-* #,##0.00_-;\-* #,##0.00_-;_-* &quot;-&quot;??_-;_-@_-"/>
    <numFmt numFmtId="184" formatCode="_(* #,##0.0_);_(* \(#,##0.0\);_(* &quot;-&quot;??_);_(@_)"/>
    <numFmt numFmtId="185" formatCode="_(* #,##0_);_(* \(#,##0\);_(* &quot;-&quot;??_);_(@_)"/>
    <numFmt numFmtId="186" formatCode="_(* #,##0.000_);_(* \(#,##0.000\);_(* &quot;-&quot;??_);_(@_)"/>
    <numFmt numFmtId="187" formatCode="0.0%"/>
    <numFmt numFmtId="188" formatCode="_(* #,##0.0000_);_(* \(#,##0.0000\);_(* &quot;-&quot;??_);_(@_)"/>
    <numFmt numFmtId="189" formatCode="#,##0.0_);[Red]\(#,##0.0\)"/>
    <numFmt numFmtId="190" formatCode="#,##0.000_);[Red]\(#,##0.000\)"/>
    <numFmt numFmtId="191" formatCode="_(* #,##0.0_);_(* \(#,##0.0\);_(* &quot;-&quot;_);_(@_)"/>
    <numFmt numFmtId="192" formatCode="_(* #,##0.00_);_(* \(#,##0.00\);_(* &quot;-&quot;_);_(@_)"/>
    <numFmt numFmtId="193" formatCode="_(* #,##0.000_);_(* \(#,##0.000\);_(* &quot;-&quot;_);_(@_)"/>
    <numFmt numFmtId="194" formatCode="_(* #,##0.0000_);_(* \(#,##0.0000\);_(* &quot;-&quot;_);_(@_)"/>
    <numFmt numFmtId="195" formatCode="dd\-mm\-yyyy"/>
    <numFmt numFmtId="196" formatCode="0.000%"/>
    <numFmt numFmtId="197" formatCode="0.0000%"/>
    <numFmt numFmtId="198" formatCode="0_);\(0\)"/>
    <numFmt numFmtId="199" formatCode="[$SGD]\ #,##0_);\([$SGD]\ #,##0\)"/>
    <numFmt numFmtId="200" formatCode="[$SGD]\ #,##0.0_);\([$SGD]\ #,##0.0\)"/>
    <numFmt numFmtId="201" formatCode="[$SGD]\ #,##0.00_);\([$SGD]\ #,##0.00\)"/>
    <numFmt numFmtId="202" formatCode="[$USD]\ #,##0_);\([$USD]\ #,##0\)"/>
    <numFmt numFmtId="203" formatCode="[$USD]\ #,##0.0_);\([$USD]\ #,##0.0\)"/>
    <numFmt numFmtId="204" formatCode="[$USD]\ #,##0.00_);\([$USD]\ #,##0.00\)"/>
    <numFmt numFmtId="205" formatCode="00000"/>
    <numFmt numFmtId="206" formatCode="_(* #,##0.000_);_(* \(#,##0.000\);_(* &quot;-&quot;???_);_(@_)"/>
    <numFmt numFmtId="207" formatCode="m/d/yyyy"/>
  </numFmts>
  <fonts count="9">
    <font>
      <sz val="10"/>
      <name val="Times New Roman"/>
      <family val="1"/>
    </font>
    <font>
      <sz val="10"/>
      <name val="Arial"/>
      <family val="0"/>
    </font>
    <font>
      <sz val="10"/>
      <name val="Book Antiqua"/>
      <family val="1"/>
    </font>
    <font>
      <b/>
      <sz val="10"/>
      <name val="Book Antiqua"/>
      <family val="1"/>
    </font>
    <font>
      <i/>
      <sz val="10"/>
      <name val="Book Antiqua"/>
      <family val="1"/>
    </font>
    <font>
      <b/>
      <sz val="11"/>
      <name val="Book Antiqua"/>
      <family val="1"/>
    </font>
    <font>
      <sz val="11"/>
      <name val="Book Antiqua"/>
      <family val="1"/>
    </font>
    <font>
      <u val="single"/>
      <sz val="11"/>
      <name val="Book Antiqua"/>
      <family val="1"/>
    </font>
    <font>
      <sz val="11"/>
      <color indexed="8"/>
      <name val="Book Antiqua"/>
      <family val="1"/>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22">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59">
    <xf numFmtId="38" fontId="0" fillId="0" borderId="0" xfId="0" applyAlignment="1">
      <alignment/>
    </xf>
    <xf numFmtId="0" fontId="3" fillId="0" borderId="0" xfId="20" applyFont="1" applyAlignment="1">
      <alignment horizontal="left"/>
      <protection/>
    </xf>
    <xf numFmtId="0" fontId="2" fillId="0" borderId="0" xfId="20" applyFont="1" applyAlignment="1">
      <alignment horizontal="left"/>
      <protection/>
    </xf>
    <xf numFmtId="0" fontId="2" fillId="0" borderId="0" xfId="20" applyFont="1" applyAlignment="1">
      <alignment vertical="justify"/>
      <protection/>
    </xf>
    <xf numFmtId="0" fontId="2" fillId="0" borderId="0" xfId="20" applyFont="1">
      <alignment/>
      <protection/>
    </xf>
    <xf numFmtId="0" fontId="3" fillId="0" borderId="0" xfId="20" applyFont="1">
      <alignment/>
      <protection/>
    </xf>
    <xf numFmtId="0" fontId="3" fillId="0" borderId="0" xfId="20" applyFont="1" applyAlignment="1">
      <alignment vertical="justify"/>
      <protection/>
    </xf>
    <xf numFmtId="0" fontId="2" fillId="0" borderId="0" xfId="20" applyFont="1" applyAlignment="1">
      <alignment horizontal="left" vertical="justify"/>
      <protection/>
    </xf>
    <xf numFmtId="41" fontId="2" fillId="0" borderId="0" xfId="20" applyNumberFormat="1" applyFont="1">
      <alignment/>
      <protection/>
    </xf>
    <xf numFmtId="0" fontId="4" fillId="0" borderId="0" xfId="20" applyFont="1">
      <alignment/>
      <protection/>
    </xf>
    <xf numFmtId="0" fontId="5" fillId="0" borderId="0" xfId="20" applyFont="1" applyAlignment="1">
      <alignment horizontal="left"/>
      <protection/>
    </xf>
    <xf numFmtId="0" fontId="6" fillId="0" borderId="0" xfId="20" applyFont="1">
      <alignment/>
      <protection/>
    </xf>
    <xf numFmtId="0" fontId="5" fillId="0" borderId="0" xfId="20" applyFont="1">
      <alignment/>
      <protection/>
    </xf>
    <xf numFmtId="41" fontId="6" fillId="0" borderId="0" xfId="20" applyNumberFormat="1" applyFont="1">
      <alignment/>
      <protection/>
    </xf>
    <xf numFmtId="41" fontId="6" fillId="0" borderId="0" xfId="17" applyNumberFormat="1" applyFont="1" applyAlignment="1">
      <alignment/>
    </xf>
    <xf numFmtId="185" fontId="6" fillId="0" borderId="0" xfId="17" applyNumberFormat="1" applyFont="1" applyAlignment="1">
      <alignment/>
    </xf>
    <xf numFmtId="0" fontId="3" fillId="0" borderId="0" xfId="20" applyFont="1" applyFill="1" applyAlignment="1">
      <alignment horizontal="right"/>
      <protection/>
    </xf>
    <xf numFmtId="0" fontId="3" fillId="0" borderId="0" xfId="20" applyFont="1" applyFill="1">
      <alignment/>
      <protection/>
    </xf>
    <xf numFmtId="0" fontId="2" fillId="0" borderId="0" xfId="20" applyFont="1" applyFill="1" applyAlignment="1">
      <alignment horizontal="right"/>
      <protection/>
    </xf>
    <xf numFmtId="0" fontId="2" fillId="0" borderId="0" xfId="20" applyFont="1" applyFill="1">
      <alignment/>
      <protection/>
    </xf>
    <xf numFmtId="41" fontId="2" fillId="0" borderId="0" xfId="20" applyNumberFormat="1" applyFont="1" applyFill="1" applyAlignment="1">
      <alignment horizontal="right"/>
      <protection/>
    </xf>
    <xf numFmtId="41" fontId="2" fillId="0" borderId="0" xfId="20" applyNumberFormat="1" applyFont="1" applyFill="1">
      <alignment/>
      <protection/>
    </xf>
    <xf numFmtId="41" fontId="2" fillId="0" borderId="1" xfId="20" applyNumberFormat="1" applyFont="1" applyFill="1" applyBorder="1" applyAlignment="1">
      <alignment horizontal="right"/>
      <protection/>
    </xf>
    <xf numFmtId="41" fontId="2" fillId="0" borderId="2" xfId="20" applyNumberFormat="1" applyFont="1" applyFill="1" applyBorder="1" applyAlignment="1">
      <alignment horizontal="right"/>
      <protection/>
    </xf>
    <xf numFmtId="192" fontId="2" fillId="0" borderId="0" xfId="20" applyNumberFormat="1" applyFont="1" applyFill="1" applyAlignment="1">
      <alignment horizontal="right"/>
      <protection/>
    </xf>
    <xf numFmtId="0" fontId="6" fillId="0" borderId="0" xfId="20" applyFont="1" applyFill="1">
      <alignment/>
      <protection/>
    </xf>
    <xf numFmtId="41" fontId="6" fillId="0" borderId="0" xfId="20" applyNumberFormat="1" applyFont="1" applyFill="1">
      <alignment/>
      <protection/>
    </xf>
    <xf numFmtId="41" fontId="6" fillId="0" borderId="0" xfId="20" applyNumberFormat="1" applyFont="1" applyFill="1" applyAlignment="1">
      <alignment horizontal="center"/>
      <protection/>
    </xf>
    <xf numFmtId="41" fontId="6" fillId="0" borderId="0" xfId="20" applyNumberFormat="1" applyFont="1" applyFill="1" applyBorder="1">
      <alignment/>
      <protection/>
    </xf>
    <xf numFmtId="41" fontId="6" fillId="0" borderId="3" xfId="20" applyNumberFormat="1" applyFont="1" applyFill="1" applyBorder="1">
      <alignment/>
      <protection/>
    </xf>
    <xf numFmtId="41" fontId="6" fillId="0" borderId="4" xfId="20" applyNumberFormat="1" applyFont="1" applyFill="1" applyBorder="1">
      <alignment/>
      <protection/>
    </xf>
    <xf numFmtId="41" fontId="6" fillId="0" borderId="0" xfId="20" applyNumberFormat="1" applyFont="1" applyFill="1" applyAlignment="1">
      <alignment horizontal="right"/>
      <protection/>
    </xf>
    <xf numFmtId="41" fontId="6" fillId="0" borderId="0" xfId="17" applyNumberFormat="1" applyFont="1" applyFill="1" applyAlignment="1">
      <alignment/>
    </xf>
    <xf numFmtId="41" fontId="6" fillId="0" borderId="2" xfId="17" applyNumberFormat="1" applyFont="1" applyFill="1" applyBorder="1" applyAlignment="1">
      <alignment/>
    </xf>
    <xf numFmtId="185" fontId="6" fillId="0" borderId="0" xfId="17" applyNumberFormat="1" applyFont="1" applyFill="1" applyAlignment="1">
      <alignment/>
    </xf>
    <xf numFmtId="0" fontId="2" fillId="0" borderId="0" xfId="20" applyFont="1" applyFill="1" applyAlignment="1">
      <alignment vertical="justify"/>
      <protection/>
    </xf>
    <xf numFmtId="185" fontId="2" fillId="0" borderId="0" xfId="20" applyNumberFormat="1" applyFont="1" applyFill="1" applyAlignment="1">
      <alignment horizontal="right"/>
      <protection/>
    </xf>
    <xf numFmtId="0" fontId="2" fillId="0" borderId="0" xfId="20" applyFont="1" applyAlignment="1">
      <alignment horizontal="left" vertical="top"/>
      <protection/>
    </xf>
    <xf numFmtId="0" fontId="6" fillId="0" borderId="0" xfId="20" applyFont="1" applyFill="1" applyAlignment="1">
      <alignment horizontal="center"/>
      <protection/>
    </xf>
    <xf numFmtId="0" fontId="7" fillId="0" borderId="0" xfId="20" applyFont="1" applyFill="1" applyAlignment="1">
      <alignment horizontal="center"/>
      <protection/>
    </xf>
    <xf numFmtId="185" fontId="6" fillId="0" borderId="0" xfId="15" applyNumberFormat="1" applyFont="1" applyFill="1" applyAlignment="1">
      <alignment horizontal="center"/>
    </xf>
    <xf numFmtId="185" fontId="6" fillId="0" borderId="0" xfId="15" applyNumberFormat="1" applyFont="1" applyAlignment="1">
      <alignment/>
    </xf>
    <xf numFmtId="185" fontId="6" fillId="0" borderId="2" xfId="15" applyNumberFormat="1" applyFont="1" applyBorder="1" applyAlignment="1">
      <alignment/>
    </xf>
    <xf numFmtId="185" fontId="6" fillId="0" borderId="0" xfId="15" applyNumberFormat="1" applyFont="1" applyBorder="1" applyAlignment="1">
      <alignment/>
    </xf>
    <xf numFmtId="49" fontId="6" fillId="0" borderId="0" xfId="20" applyNumberFormat="1" applyFont="1">
      <alignment/>
      <protection/>
    </xf>
    <xf numFmtId="49" fontId="6" fillId="0" borderId="0" xfId="20" applyNumberFormat="1" applyFont="1" applyFill="1">
      <alignment/>
      <protection/>
    </xf>
    <xf numFmtId="41" fontId="2" fillId="0" borderId="4" xfId="20" applyNumberFormat="1" applyFont="1" applyFill="1" applyBorder="1" applyAlignment="1">
      <alignment horizontal="right"/>
      <protection/>
    </xf>
    <xf numFmtId="185" fontId="2" fillId="0" borderId="4" xfId="20" applyNumberFormat="1" applyFont="1" applyFill="1" applyBorder="1" applyAlignment="1">
      <alignment horizontal="right"/>
      <protection/>
    </xf>
    <xf numFmtId="41" fontId="2" fillId="0" borderId="3" xfId="20" applyNumberFormat="1" applyFont="1" applyFill="1" applyBorder="1" applyAlignment="1">
      <alignment horizontal="right"/>
      <protection/>
    </xf>
    <xf numFmtId="192" fontId="2" fillId="0" borderId="4" xfId="20" applyNumberFormat="1" applyFont="1" applyFill="1" applyBorder="1" applyAlignment="1">
      <alignment horizontal="right"/>
      <protection/>
    </xf>
    <xf numFmtId="188" fontId="2" fillId="0" borderId="4" xfId="20" applyNumberFormat="1" applyFont="1" applyFill="1" applyBorder="1" applyAlignment="1">
      <alignment horizontal="right"/>
      <protection/>
    </xf>
    <xf numFmtId="0" fontId="3" fillId="0" borderId="0" xfId="20" applyFont="1" applyFill="1" applyAlignment="1">
      <alignment horizontal="center"/>
      <protection/>
    </xf>
    <xf numFmtId="49" fontId="3" fillId="0" borderId="0" xfId="20" applyNumberFormat="1" applyFont="1" applyFill="1" applyAlignment="1" quotePrefix="1">
      <alignment horizontal="center"/>
      <protection/>
    </xf>
    <xf numFmtId="49" fontId="3" fillId="0" borderId="0" xfId="20" applyNumberFormat="1" applyFont="1" applyFill="1" applyAlignment="1">
      <alignment horizontal="center"/>
      <protection/>
    </xf>
    <xf numFmtId="0" fontId="3" fillId="0" borderId="0" xfId="20" applyFont="1" applyAlignment="1">
      <alignment horizontal="center"/>
      <protection/>
    </xf>
    <xf numFmtId="0" fontId="3" fillId="0" borderId="0" xfId="20" applyFont="1" applyAlignment="1">
      <alignment horizontal="center" vertical="justify"/>
      <protection/>
    </xf>
    <xf numFmtId="14" fontId="3" fillId="0" borderId="0" xfId="20" applyNumberFormat="1" applyFont="1" applyFill="1" applyAlignment="1" quotePrefix="1">
      <alignment horizontal="center"/>
      <protection/>
    </xf>
    <xf numFmtId="41" fontId="6" fillId="0" borderId="0" xfId="17" applyNumberFormat="1" applyFont="1" applyFill="1" applyBorder="1" applyAlignment="1">
      <alignment/>
    </xf>
    <xf numFmtId="0" fontId="3" fillId="0" borderId="0" xfId="20" applyFont="1" applyFill="1" applyAlignment="1">
      <alignment horizontal="center"/>
      <protection/>
    </xf>
  </cellXfs>
  <cellStyles count="8">
    <cellStyle name="Normal" xfId="0"/>
    <cellStyle name="Comma" xfId="15"/>
    <cellStyle name="Comma [0]" xfId="16"/>
    <cellStyle name="Comma_qrtrpt" xfId="17"/>
    <cellStyle name="Currency" xfId="18"/>
    <cellStyle name="Currency [0]" xfId="19"/>
    <cellStyle name="Normal_qrt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6</xdr:row>
      <xdr:rowOff>0</xdr:rowOff>
    </xdr:from>
    <xdr:ext cx="76200" cy="200025"/>
    <xdr:sp>
      <xdr:nvSpPr>
        <xdr:cNvPr id="1" name="TextBox 1"/>
        <xdr:cNvSpPr txBox="1">
          <a:spLocks noChangeArrowheads="1"/>
        </xdr:cNvSpPr>
      </xdr:nvSpPr>
      <xdr:spPr>
        <a:xfrm>
          <a:off x="609600" y="10477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85725</xdr:rowOff>
    </xdr:from>
    <xdr:to>
      <xdr:col>7</xdr:col>
      <xdr:colOff>809625</xdr:colOff>
      <xdr:row>9</xdr:row>
      <xdr:rowOff>19050</xdr:rowOff>
    </xdr:to>
    <xdr:sp>
      <xdr:nvSpPr>
        <xdr:cNvPr id="1" name="TextBox 1"/>
        <xdr:cNvSpPr txBox="1">
          <a:spLocks noChangeArrowheads="1"/>
        </xdr:cNvSpPr>
      </xdr:nvSpPr>
      <xdr:spPr>
        <a:xfrm>
          <a:off x="276225" y="1057275"/>
          <a:ext cx="4943475" cy="619125"/>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audited financial statements.
</a:t>
          </a:r>
        </a:p>
      </xdr:txBody>
    </xdr:sp>
    <xdr:clientData/>
  </xdr:twoCellAnchor>
  <xdr:twoCellAnchor>
    <xdr:from>
      <xdr:col>1</xdr:col>
      <xdr:colOff>19050</xdr:colOff>
      <xdr:row>37</xdr:row>
      <xdr:rowOff>85725</xdr:rowOff>
    </xdr:from>
    <xdr:to>
      <xdr:col>8</xdr:col>
      <xdr:colOff>257175</xdr:colOff>
      <xdr:row>41</xdr:row>
      <xdr:rowOff>123825</xdr:rowOff>
    </xdr:to>
    <xdr:sp>
      <xdr:nvSpPr>
        <xdr:cNvPr id="2" name="TextBox 2"/>
        <xdr:cNvSpPr txBox="1">
          <a:spLocks noChangeArrowheads="1"/>
        </xdr:cNvSpPr>
      </xdr:nvSpPr>
      <xdr:spPr>
        <a:xfrm>
          <a:off x="257175" y="7429500"/>
          <a:ext cx="5334000" cy="74295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68</xdr:row>
      <xdr:rowOff>85725</xdr:rowOff>
    </xdr:from>
    <xdr:to>
      <xdr:col>8</xdr:col>
      <xdr:colOff>333375</xdr:colOff>
      <xdr:row>72</xdr:row>
      <xdr:rowOff>114300</xdr:rowOff>
    </xdr:to>
    <xdr:sp>
      <xdr:nvSpPr>
        <xdr:cNvPr id="3" name="TextBox 3"/>
        <xdr:cNvSpPr txBox="1">
          <a:spLocks noChangeArrowheads="1"/>
        </xdr:cNvSpPr>
      </xdr:nvSpPr>
      <xdr:spPr>
        <a:xfrm>
          <a:off x="228600" y="13744575"/>
          <a:ext cx="5438775" cy="866775"/>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74</xdr:row>
      <xdr:rowOff>123825</xdr:rowOff>
    </xdr:from>
    <xdr:to>
      <xdr:col>7</xdr:col>
      <xdr:colOff>838200</xdr:colOff>
      <xdr:row>76</xdr:row>
      <xdr:rowOff>0</xdr:rowOff>
    </xdr:to>
    <xdr:sp>
      <xdr:nvSpPr>
        <xdr:cNvPr id="4" name="TextBox 4"/>
        <xdr:cNvSpPr txBox="1">
          <a:spLocks noChangeArrowheads="1"/>
        </xdr:cNvSpPr>
      </xdr:nvSpPr>
      <xdr:spPr>
        <a:xfrm>
          <a:off x="247650" y="15039975"/>
          <a:ext cx="5000625" cy="295275"/>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June, 2002.</a:t>
          </a:r>
        </a:p>
      </xdr:txBody>
    </xdr:sp>
    <xdr:clientData/>
  </xdr:twoCellAnchor>
  <xdr:twoCellAnchor>
    <xdr:from>
      <xdr:col>0</xdr:col>
      <xdr:colOff>219075</xdr:colOff>
      <xdr:row>117</xdr:row>
      <xdr:rowOff>123825</xdr:rowOff>
    </xdr:from>
    <xdr:to>
      <xdr:col>8</xdr:col>
      <xdr:colOff>190500</xdr:colOff>
      <xdr:row>120</xdr:row>
      <xdr:rowOff>152400</xdr:rowOff>
    </xdr:to>
    <xdr:sp>
      <xdr:nvSpPr>
        <xdr:cNvPr id="5" name="TextBox 5"/>
        <xdr:cNvSpPr txBox="1">
          <a:spLocks noChangeArrowheads="1"/>
        </xdr:cNvSpPr>
      </xdr:nvSpPr>
      <xdr:spPr>
        <a:xfrm>
          <a:off x="219075" y="24088725"/>
          <a:ext cx="5305425"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The Group's performance improved significantly over the last quarter, mainly due to higher sales turnover, dividend income and unrealised exchange gain attained by a subsidiary. Profit achieved by the associated companies was slightly lower.
</a:t>
          </a:r>
        </a:p>
      </xdr:txBody>
    </xdr:sp>
    <xdr:clientData/>
  </xdr:twoCellAnchor>
  <xdr:twoCellAnchor>
    <xdr:from>
      <xdr:col>0</xdr:col>
      <xdr:colOff>228600</xdr:colOff>
      <xdr:row>123</xdr:row>
      <xdr:rowOff>95250</xdr:rowOff>
    </xdr:from>
    <xdr:to>
      <xdr:col>8</xdr:col>
      <xdr:colOff>323850</xdr:colOff>
      <xdr:row>126</xdr:row>
      <xdr:rowOff>142875</xdr:rowOff>
    </xdr:to>
    <xdr:sp>
      <xdr:nvSpPr>
        <xdr:cNvPr id="6" name="TextBox 6"/>
        <xdr:cNvSpPr txBox="1">
          <a:spLocks noChangeArrowheads="1"/>
        </xdr:cNvSpPr>
      </xdr:nvSpPr>
      <xdr:spPr>
        <a:xfrm>
          <a:off x="228600" y="25317450"/>
          <a:ext cx="5429250" cy="676275"/>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154</xdr:row>
      <xdr:rowOff>76200</xdr:rowOff>
    </xdr:from>
    <xdr:to>
      <xdr:col>8</xdr:col>
      <xdr:colOff>352425</xdr:colOff>
      <xdr:row>156</xdr:row>
      <xdr:rowOff>104775</xdr:rowOff>
    </xdr:to>
    <xdr:sp>
      <xdr:nvSpPr>
        <xdr:cNvPr id="7" name="TextBox 7"/>
        <xdr:cNvSpPr txBox="1">
          <a:spLocks noChangeArrowheads="1"/>
        </xdr:cNvSpPr>
      </xdr:nvSpPr>
      <xdr:spPr>
        <a:xfrm>
          <a:off x="257175" y="31794450"/>
          <a:ext cx="5429250" cy="447675"/>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57150</xdr:colOff>
      <xdr:row>11</xdr:row>
      <xdr:rowOff>57150</xdr:rowOff>
    </xdr:from>
    <xdr:to>
      <xdr:col>8</xdr:col>
      <xdr:colOff>161925</xdr:colOff>
      <xdr:row>12</xdr:row>
      <xdr:rowOff>142875</xdr:rowOff>
    </xdr:to>
    <xdr:sp>
      <xdr:nvSpPr>
        <xdr:cNvPr id="8" name="TextBox 8"/>
        <xdr:cNvSpPr txBox="1">
          <a:spLocks noChangeArrowheads="1"/>
        </xdr:cNvSpPr>
      </xdr:nvSpPr>
      <xdr:spPr>
        <a:xfrm>
          <a:off x="295275" y="2124075"/>
          <a:ext cx="5200650" cy="295275"/>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a:t>
          </a:r>
          <a:r>
            <a:rPr lang="en-US" cap="none" sz="1100" b="0" i="0" u="none" baseline="0">
              <a:solidFill>
                <a:srgbClr val="000000"/>
              </a:solidFill>
              <a:latin typeface="Book Antiqua"/>
              <a:ea typeface="Book Antiqua"/>
              <a:cs typeface="Book Antiqua"/>
            </a:rPr>
            <a:t>was</a:t>
          </a:r>
          <a:r>
            <a:rPr lang="en-US" cap="none" sz="1100" b="0" i="0" u="none" baseline="0">
              <a:latin typeface="Book Antiqua"/>
              <a:ea typeface="Book Antiqua"/>
              <a:cs typeface="Book Antiqua"/>
            </a:rPr>
            <a:t> no exceptional item for the current quarter and financial year-to-date.
</a:t>
          </a:r>
        </a:p>
      </xdr:txBody>
    </xdr:sp>
    <xdr:clientData/>
  </xdr:twoCellAnchor>
  <xdr:twoCellAnchor>
    <xdr:from>
      <xdr:col>1</xdr:col>
      <xdr:colOff>19050</xdr:colOff>
      <xdr:row>157</xdr:row>
      <xdr:rowOff>0</xdr:rowOff>
    </xdr:from>
    <xdr:to>
      <xdr:col>8</xdr:col>
      <xdr:colOff>581025</xdr:colOff>
      <xdr:row>157</xdr:row>
      <xdr:rowOff>0</xdr:rowOff>
    </xdr:to>
    <xdr:sp>
      <xdr:nvSpPr>
        <xdr:cNvPr id="9" name="TextBox 9"/>
        <xdr:cNvSpPr txBox="1">
          <a:spLocks noChangeArrowheads="1"/>
        </xdr:cNvSpPr>
      </xdr:nvSpPr>
      <xdr:spPr>
        <a:xfrm>
          <a:off x="257175" y="32346900"/>
          <a:ext cx="565785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141</xdr:row>
      <xdr:rowOff>161925</xdr:rowOff>
    </xdr:from>
    <xdr:to>
      <xdr:col>8</xdr:col>
      <xdr:colOff>200025</xdr:colOff>
      <xdr:row>148</xdr:row>
      <xdr:rowOff>47625</xdr:rowOff>
    </xdr:to>
    <xdr:sp>
      <xdr:nvSpPr>
        <xdr:cNvPr id="10" name="TextBox 10"/>
        <xdr:cNvSpPr txBox="1">
          <a:spLocks noChangeArrowheads="1"/>
        </xdr:cNvSpPr>
      </xdr:nvSpPr>
      <xdr:spPr>
        <a:xfrm>
          <a:off x="276225" y="29156025"/>
          <a:ext cx="5257800" cy="1352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Book Antiqua"/>
              <a:ea typeface="Book Antiqua"/>
              <a:cs typeface="Book Antiqua"/>
            </a:rPr>
            <a:t>The crop production of oil palm brunches will probably be lower for the new financial year due to expected tree fatigue resulting from above-average yields during the previous few years. However, the average FFB price is expected to be higher and therefore, the plantation contribution is probably expected to be the same level as current year, if not slightly higher. The results of the associated companies are expected to be affected by the state of the global economy.
</a:t>
          </a:r>
          <a:r>
            <a:rPr lang="en-US" cap="none" sz="1100" b="0" i="0" u="none" baseline="0">
              <a:latin typeface="Book Antiqua"/>
              <a:ea typeface="Book Antiqua"/>
              <a:cs typeface="Book Antiqua"/>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un076_Jun02_KLSE-Con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R_BS"/>
      <sheetName val="QR_RP"/>
      <sheetName val="QR_N"/>
      <sheetName val="consol"/>
      <sheetName val="sub"/>
      <sheetName val="adj"/>
      <sheetName val="Consol Adj"/>
      <sheetName val="sh_asso"/>
      <sheetName val="seg"/>
      <sheetName val="seg_anal"/>
      <sheetName val="CF"/>
      <sheetName val="CF_WORK"/>
      <sheetName val="QR_INV"/>
      <sheetName val="G(IncStat)"/>
      <sheetName val="Asso. co"/>
    </sheetNames>
    <sheetDataSet>
      <sheetData sheetId="1">
        <row r="36">
          <cell r="D36">
            <v>-318</v>
          </cell>
          <cell r="G36">
            <v>-658</v>
          </cell>
        </row>
      </sheetData>
      <sheetData sheetId="8">
        <row r="8">
          <cell r="B8">
            <v>4636722</v>
          </cell>
          <cell r="D8">
            <v>1278625</v>
          </cell>
          <cell r="F8">
            <v>6820753</v>
          </cell>
        </row>
        <row r="9">
          <cell r="B9">
            <v>2850941</v>
          </cell>
          <cell r="D9">
            <v>7898834</v>
          </cell>
          <cell r="F9">
            <v>120278540.19999999</v>
          </cell>
        </row>
        <row r="10">
          <cell r="D10">
            <v>2215087</v>
          </cell>
          <cell r="F10">
            <v>33942023.0654</v>
          </cell>
        </row>
        <row r="15">
          <cell r="B15">
            <v>5802975</v>
          </cell>
          <cell r="D15">
            <v>2195457</v>
          </cell>
          <cell r="F15">
            <v>28510362</v>
          </cell>
        </row>
        <row r="16">
          <cell r="D16">
            <v>-236951</v>
          </cell>
        </row>
        <row r="18">
          <cell r="D18">
            <v>1477277</v>
          </cell>
        </row>
        <row r="21">
          <cell r="B21">
            <v>1684688</v>
          </cell>
          <cell r="D21">
            <v>8250971</v>
          </cell>
        </row>
        <row r="43">
          <cell r="H43">
            <v>6472381</v>
          </cell>
        </row>
        <row r="44">
          <cell r="H44">
            <v>126058573.2654</v>
          </cell>
        </row>
      </sheetData>
      <sheetData sheetId="12">
        <row r="12">
          <cell r="D12">
            <v>13837500</v>
          </cell>
        </row>
        <row r="17">
          <cell r="D17">
            <v>34600007.68</v>
          </cell>
        </row>
        <row r="18">
          <cell r="D18">
            <v>15103789.155</v>
          </cell>
        </row>
        <row r="23">
          <cell r="F23">
            <v>-22000000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5"/>
  <sheetViews>
    <sheetView workbookViewId="0" topLeftCell="A55">
      <selection activeCell="G72" sqref="G72"/>
    </sheetView>
  </sheetViews>
  <sheetFormatPr defaultColWidth="9.33203125" defaultRowHeight="12.75"/>
  <cols>
    <col min="1" max="1" width="3.16015625" style="2" customWidth="1"/>
    <col min="2" max="2" width="4.66015625" style="2" customWidth="1"/>
    <col min="3" max="3" width="29.83203125" style="3" customWidth="1"/>
    <col min="4" max="4" width="14.66015625" style="18" customWidth="1"/>
    <col min="5" max="5" width="15.5" style="18" customWidth="1"/>
    <col min="6" max="6" width="3.16015625" style="18" customWidth="1"/>
    <col min="7" max="7" width="14.16015625" style="18" customWidth="1"/>
    <col min="8" max="8" width="16.33203125" style="18" customWidth="1"/>
    <col min="9" max="16384" width="10.66015625" style="4" customWidth="1"/>
  </cols>
  <sheetData>
    <row r="1" ht="15">
      <c r="A1" s="1" t="s">
        <v>17</v>
      </c>
    </row>
    <row r="2" spans="1:8" s="5" customFormat="1" ht="15">
      <c r="A2" s="1" t="s">
        <v>18</v>
      </c>
      <c r="C2" s="6"/>
      <c r="D2" s="16"/>
      <c r="E2" s="16"/>
      <c r="F2" s="16"/>
      <c r="G2" s="16"/>
      <c r="H2" s="16"/>
    </row>
    <row r="4" spans="1:2" ht="13.5">
      <c r="A4" s="2" t="s">
        <v>126</v>
      </c>
      <c r="B4" s="4"/>
    </row>
    <row r="5" spans="1:2" ht="13.5">
      <c r="A5" s="2" t="s">
        <v>19</v>
      </c>
      <c r="B5" s="4"/>
    </row>
    <row r="7" spans="1:8" s="5" customFormat="1" ht="15">
      <c r="A7" s="1" t="s">
        <v>20</v>
      </c>
      <c r="C7" s="6"/>
      <c r="D7" s="16"/>
      <c r="E7" s="16"/>
      <c r="F7" s="16"/>
      <c r="G7" s="16"/>
      <c r="H7" s="16"/>
    </row>
    <row r="8" spans="1:8" s="5" customFormat="1" ht="15">
      <c r="A8" s="1"/>
      <c r="B8" s="1"/>
      <c r="C8" s="6"/>
      <c r="D8" s="16"/>
      <c r="E8" s="16"/>
      <c r="F8" s="16"/>
      <c r="G8" s="16"/>
      <c r="H8" s="16"/>
    </row>
    <row r="9" spans="3:8" s="54" customFormat="1" ht="15">
      <c r="C9" s="55"/>
      <c r="D9" s="58" t="s">
        <v>21</v>
      </c>
      <c r="E9" s="58"/>
      <c r="F9" s="51"/>
      <c r="G9" s="58" t="s">
        <v>22</v>
      </c>
      <c r="H9" s="58"/>
    </row>
    <row r="10" spans="3:8" s="54" customFormat="1" ht="15">
      <c r="C10" s="55"/>
      <c r="D10" s="51"/>
      <c r="E10" s="51" t="s">
        <v>23</v>
      </c>
      <c r="F10" s="51"/>
      <c r="G10" s="51"/>
      <c r="H10" s="51" t="s">
        <v>23</v>
      </c>
    </row>
    <row r="11" spans="3:8" s="54" customFormat="1" ht="15">
      <c r="C11" s="55"/>
      <c r="D11" s="51" t="s">
        <v>24</v>
      </c>
      <c r="E11" s="51" t="s">
        <v>25</v>
      </c>
      <c r="F11" s="51"/>
      <c r="G11" s="51" t="s">
        <v>24</v>
      </c>
      <c r="H11" s="51" t="s">
        <v>25</v>
      </c>
    </row>
    <row r="12" spans="3:8" s="54" customFormat="1" ht="15">
      <c r="C12" s="55"/>
      <c r="D12" s="51" t="s">
        <v>26</v>
      </c>
      <c r="E12" s="51" t="s">
        <v>26</v>
      </c>
      <c r="F12" s="51"/>
      <c r="G12" s="51" t="s">
        <v>27</v>
      </c>
      <c r="H12" s="51" t="s">
        <v>28</v>
      </c>
    </row>
    <row r="13" spans="3:8" s="54" customFormat="1" ht="15">
      <c r="C13" s="55"/>
      <c r="D13" s="52" t="s">
        <v>118</v>
      </c>
      <c r="E13" s="52" t="s">
        <v>117</v>
      </c>
      <c r="F13" s="53"/>
      <c r="G13" s="52" t="s">
        <v>118</v>
      </c>
      <c r="H13" s="52" t="s">
        <v>117</v>
      </c>
    </row>
    <row r="14" spans="3:8" s="54" customFormat="1" ht="15">
      <c r="C14" s="55"/>
      <c r="D14" s="51" t="s">
        <v>15</v>
      </c>
      <c r="E14" s="51" t="s">
        <v>15</v>
      </c>
      <c r="F14" s="51"/>
      <c r="G14" s="51" t="s">
        <v>15</v>
      </c>
      <c r="H14" s="51" t="s">
        <v>15</v>
      </c>
    </row>
    <row r="16" spans="1:8" ht="14.25" thickBot="1">
      <c r="A16" s="2">
        <v>1</v>
      </c>
      <c r="B16" s="2" t="s">
        <v>29</v>
      </c>
      <c r="C16" s="3" t="s">
        <v>16</v>
      </c>
      <c r="D16" s="46">
        <f>G16-3287</f>
        <v>1350</v>
      </c>
      <c r="E16" s="46">
        <v>521</v>
      </c>
      <c r="F16" s="20"/>
      <c r="G16" s="46">
        <v>4637</v>
      </c>
      <c r="H16" s="46">
        <v>2501</v>
      </c>
    </row>
    <row r="17" spans="4:8" ht="8.25" customHeight="1" thickTop="1">
      <c r="D17" s="20"/>
      <c r="E17" s="20"/>
      <c r="F17" s="20"/>
      <c r="G17" s="20"/>
      <c r="H17" s="20"/>
    </row>
    <row r="18" spans="2:10" ht="14.25" thickBot="1">
      <c r="B18" s="2" t="s">
        <v>31</v>
      </c>
      <c r="C18" s="3" t="s">
        <v>32</v>
      </c>
      <c r="D18" s="46">
        <f>+G18-573</f>
        <v>590</v>
      </c>
      <c r="E18" s="46">
        <v>-1843</v>
      </c>
      <c r="F18" s="20"/>
      <c r="G18" s="46">
        <v>1163</v>
      </c>
      <c r="H18" s="46">
        <v>1858</v>
      </c>
      <c r="J18" s="8"/>
    </row>
    <row r="19" spans="4:8" ht="6.75" customHeight="1" thickTop="1">
      <c r="D19" s="20"/>
      <c r="E19" s="20"/>
      <c r="F19" s="20"/>
      <c r="G19" s="20"/>
      <c r="H19" s="20"/>
    </row>
    <row r="20" spans="2:10" ht="14.25" thickBot="1">
      <c r="B20" s="7" t="s">
        <v>33</v>
      </c>
      <c r="C20" s="35" t="s">
        <v>127</v>
      </c>
      <c r="D20" s="46">
        <f>+G20-1352</f>
        <v>336</v>
      </c>
      <c r="E20" s="46">
        <v>639</v>
      </c>
      <c r="F20" s="20"/>
      <c r="G20" s="47">
        <v>1688</v>
      </c>
      <c r="H20" s="46">
        <v>3012</v>
      </c>
      <c r="J20" s="8"/>
    </row>
    <row r="21" spans="4:8" ht="8.25" customHeight="1" thickTop="1">
      <c r="D21" s="20"/>
      <c r="E21" s="20"/>
      <c r="F21" s="20"/>
      <c r="G21" s="20"/>
      <c r="H21" s="20"/>
    </row>
    <row r="22" spans="1:8" ht="93.75" customHeight="1">
      <c r="A22" s="7">
        <v>2</v>
      </c>
      <c r="B22" s="7" t="s">
        <v>29</v>
      </c>
      <c r="C22" s="3" t="s">
        <v>128</v>
      </c>
      <c r="D22" s="20">
        <f>G22-3008</f>
        <v>6425</v>
      </c>
      <c r="E22" s="20">
        <v>-2928</v>
      </c>
      <c r="F22" s="20"/>
      <c r="G22" s="20">
        <v>9433</v>
      </c>
      <c r="H22" s="20">
        <v>-930</v>
      </c>
    </row>
    <row r="23" spans="4:8" ht="13.5">
      <c r="D23" s="20"/>
      <c r="E23" s="20"/>
      <c r="F23" s="20"/>
      <c r="G23" s="20"/>
      <c r="H23" s="20"/>
    </row>
    <row r="24" spans="2:8" ht="13.5">
      <c r="B24" s="2" t="s">
        <v>31</v>
      </c>
      <c r="C24" s="3" t="s">
        <v>129</v>
      </c>
      <c r="D24" s="20">
        <v>0</v>
      </c>
      <c r="E24" s="20">
        <v>0</v>
      </c>
      <c r="F24" s="20"/>
      <c r="G24" s="20">
        <v>0</v>
      </c>
      <c r="H24" s="20" t="s">
        <v>34</v>
      </c>
    </row>
    <row r="25" spans="4:8" ht="13.5">
      <c r="D25" s="20"/>
      <c r="E25" s="20"/>
      <c r="F25" s="20"/>
      <c r="G25" s="20"/>
      <c r="H25" s="20"/>
    </row>
    <row r="26" spans="2:8" ht="27">
      <c r="B26" s="37" t="s">
        <v>33</v>
      </c>
      <c r="C26" s="3" t="s">
        <v>35</v>
      </c>
      <c r="D26" s="20">
        <f>G26+170</f>
        <v>-86</v>
      </c>
      <c r="E26" s="20">
        <v>-48</v>
      </c>
      <c r="F26" s="20"/>
      <c r="G26" s="20">
        <v>-256</v>
      </c>
      <c r="H26" s="20">
        <v>-231</v>
      </c>
    </row>
    <row r="27" spans="4:8" ht="13.5">
      <c r="D27" s="20"/>
      <c r="E27" s="20"/>
      <c r="F27" s="20"/>
      <c r="G27" s="20"/>
      <c r="H27" s="20"/>
    </row>
    <row r="28" spans="2:8" ht="13.5">
      <c r="B28" s="2" t="s">
        <v>36</v>
      </c>
      <c r="C28" s="35" t="s">
        <v>3</v>
      </c>
      <c r="D28" s="20">
        <v>0</v>
      </c>
      <c r="E28" s="20">
        <v>0</v>
      </c>
      <c r="F28" s="20"/>
      <c r="G28" s="20">
        <v>0</v>
      </c>
      <c r="H28" s="20">
        <v>0</v>
      </c>
    </row>
    <row r="29" spans="4:8" ht="13.5">
      <c r="D29" s="48"/>
      <c r="E29" s="48"/>
      <c r="F29" s="20"/>
      <c r="G29" s="48"/>
      <c r="H29" s="48"/>
    </row>
    <row r="30" spans="1:8" ht="40.5">
      <c r="A30" s="7"/>
      <c r="B30" s="7" t="s">
        <v>37</v>
      </c>
      <c r="C30" s="3" t="s">
        <v>130</v>
      </c>
      <c r="D30" s="20">
        <f>SUM(D22:D28)</f>
        <v>6339</v>
      </c>
      <c r="E30" s="20">
        <f>SUM(E22:E28)</f>
        <v>-2976</v>
      </c>
      <c r="F30" s="20"/>
      <c r="G30" s="20">
        <f>SUM(G22:G28)</f>
        <v>9177</v>
      </c>
      <c r="H30" s="20">
        <f>SUM(H22:H28)</f>
        <v>-1161</v>
      </c>
    </row>
    <row r="31" spans="4:8" ht="13.5">
      <c r="D31" s="20"/>
      <c r="E31" s="20"/>
      <c r="F31" s="20"/>
      <c r="G31" s="20"/>
      <c r="H31" s="20"/>
    </row>
    <row r="32" spans="1:8" ht="27">
      <c r="A32" s="7"/>
      <c r="B32" s="7" t="s">
        <v>38</v>
      </c>
      <c r="C32" s="3" t="s">
        <v>131</v>
      </c>
      <c r="D32" s="20">
        <f>G32-482</f>
        <v>1733</v>
      </c>
      <c r="E32" s="20">
        <v>-1127</v>
      </c>
      <c r="F32" s="20"/>
      <c r="G32" s="20">
        <v>2215</v>
      </c>
      <c r="H32" s="20">
        <v>946</v>
      </c>
    </row>
    <row r="33" spans="1:8" ht="13.5">
      <c r="A33" s="7"/>
      <c r="B33" s="7"/>
      <c r="D33" s="48"/>
      <c r="E33" s="48"/>
      <c r="F33" s="20"/>
      <c r="G33" s="48"/>
      <c r="H33" s="48"/>
    </row>
    <row r="34" spans="1:8" ht="40.5">
      <c r="A34" s="7"/>
      <c r="B34" s="7" t="s">
        <v>39</v>
      </c>
      <c r="C34" s="3" t="s">
        <v>130</v>
      </c>
      <c r="D34" s="20">
        <f>SUM(D30:D32)</f>
        <v>8072</v>
      </c>
      <c r="E34" s="20">
        <f>SUM(E30:E32)</f>
        <v>-4103</v>
      </c>
      <c r="F34" s="20"/>
      <c r="G34" s="20">
        <f>SUM(G30:G32)</f>
        <v>11392</v>
      </c>
      <c r="H34" s="20">
        <f>SUM(H30:H32)</f>
        <v>-215</v>
      </c>
    </row>
    <row r="35" spans="1:8" ht="13.5">
      <c r="A35" s="7"/>
      <c r="B35" s="7"/>
      <c r="D35" s="20"/>
      <c r="E35" s="20"/>
      <c r="F35" s="20"/>
      <c r="G35" s="20"/>
      <c r="H35" s="20"/>
    </row>
    <row r="36" spans="1:8" ht="13.5">
      <c r="A36" s="7"/>
      <c r="B36" s="7" t="s">
        <v>40</v>
      </c>
      <c r="C36" s="3" t="s">
        <v>132</v>
      </c>
      <c r="D36" s="20">
        <v>-318</v>
      </c>
      <c r="E36" s="20">
        <v>-81</v>
      </c>
      <c r="F36" s="20"/>
      <c r="G36" s="20">
        <v>-658</v>
      </c>
      <c r="H36" s="20">
        <v>-350</v>
      </c>
    </row>
    <row r="37" spans="1:8" ht="13.5">
      <c r="A37" s="7"/>
      <c r="B37" s="7"/>
      <c r="D37" s="48"/>
      <c r="E37" s="48"/>
      <c r="F37" s="20"/>
      <c r="G37" s="48"/>
      <c r="H37" s="48"/>
    </row>
    <row r="38" spans="1:8" ht="13.5">
      <c r="A38" s="7"/>
      <c r="B38" s="7" t="s">
        <v>41</v>
      </c>
      <c r="C38" s="3" t="s">
        <v>152</v>
      </c>
      <c r="D38" s="21"/>
      <c r="E38" s="20"/>
      <c r="F38" s="20"/>
      <c r="G38" s="21"/>
      <c r="H38" s="20"/>
    </row>
    <row r="39" spans="1:8" ht="13.5">
      <c r="A39" s="7"/>
      <c r="B39" s="7"/>
      <c r="C39" s="3" t="s">
        <v>133</v>
      </c>
      <c r="D39" s="21"/>
      <c r="E39" s="20"/>
      <c r="F39" s="20"/>
      <c r="G39" s="21"/>
      <c r="H39" s="20"/>
    </row>
    <row r="40" spans="1:8" ht="13.5">
      <c r="A40" s="7"/>
      <c r="B40" s="7"/>
      <c r="C40" s="3" t="s">
        <v>42</v>
      </c>
      <c r="D40" s="21"/>
      <c r="E40" s="20"/>
      <c r="F40" s="20"/>
      <c r="G40" s="21"/>
      <c r="H40" s="20"/>
    </row>
    <row r="41" spans="1:8" ht="13.5">
      <c r="A41" s="7"/>
      <c r="B41" s="7"/>
      <c r="C41" s="3" t="s">
        <v>43</v>
      </c>
      <c r="D41" s="20">
        <f>SUM(D34:D40)</f>
        <v>7754</v>
      </c>
      <c r="E41" s="20">
        <f>SUM(E34:E36)</f>
        <v>-4184</v>
      </c>
      <c r="F41" s="20"/>
      <c r="G41" s="20">
        <f>SUM(G34:G40)</f>
        <v>10734</v>
      </c>
      <c r="H41" s="20">
        <f>SUM(H34:H40)</f>
        <v>-565</v>
      </c>
    </row>
    <row r="42" spans="1:8" ht="13.5">
      <c r="A42" s="7"/>
      <c r="B42" s="7"/>
      <c r="D42" s="21"/>
      <c r="E42" s="20"/>
      <c r="F42" s="20"/>
      <c r="G42" s="21"/>
      <c r="H42" s="20"/>
    </row>
    <row r="43" spans="1:8" ht="13.5">
      <c r="A43" s="7" t="s">
        <v>44</v>
      </c>
      <c r="B43" s="7"/>
      <c r="C43" s="3" t="s">
        <v>139</v>
      </c>
      <c r="D43" s="21">
        <v>0</v>
      </c>
      <c r="E43" s="20" t="s">
        <v>34</v>
      </c>
      <c r="F43" s="20"/>
      <c r="G43" s="21">
        <v>0</v>
      </c>
      <c r="H43" s="20" t="s">
        <v>34</v>
      </c>
    </row>
    <row r="44" spans="1:8" ht="14.25" customHeight="1">
      <c r="A44" s="7"/>
      <c r="B44" s="7"/>
      <c r="D44" s="20"/>
      <c r="E44" s="20"/>
      <c r="F44" s="20"/>
      <c r="G44" s="20"/>
      <c r="H44" s="20"/>
    </row>
    <row r="45" spans="1:8" ht="27">
      <c r="A45" s="7"/>
      <c r="B45" s="7" t="s">
        <v>45</v>
      </c>
      <c r="C45" s="3" t="s">
        <v>134</v>
      </c>
      <c r="D45" s="20">
        <v>0</v>
      </c>
      <c r="E45" s="20">
        <v>0</v>
      </c>
      <c r="F45" s="20"/>
      <c r="G45" s="20">
        <v>0</v>
      </c>
      <c r="H45" s="20">
        <v>0</v>
      </c>
    </row>
    <row r="46" spans="1:8" ht="13.5">
      <c r="A46" s="7"/>
      <c r="B46" s="7"/>
      <c r="D46" s="48"/>
      <c r="E46" s="48"/>
      <c r="F46" s="20"/>
      <c r="G46" s="48"/>
      <c r="H46" s="48"/>
    </row>
    <row r="47" spans="1:8" ht="54">
      <c r="A47" s="7"/>
      <c r="B47" s="7" t="s">
        <v>46</v>
      </c>
      <c r="C47" s="3" t="s">
        <v>140</v>
      </c>
      <c r="D47" s="21">
        <f>SUM(D41:D45)</f>
        <v>7754</v>
      </c>
      <c r="E47" s="20">
        <f>SUM(E41:E45)</f>
        <v>-4184</v>
      </c>
      <c r="F47" s="20"/>
      <c r="G47" s="21">
        <f>SUM(G41:G45)</f>
        <v>10734</v>
      </c>
      <c r="H47" s="20">
        <f>SUM(H41:H45)</f>
        <v>-565</v>
      </c>
    </row>
    <row r="48" spans="1:8" ht="13.5">
      <c r="A48" s="7"/>
      <c r="B48" s="7"/>
      <c r="D48" s="20"/>
      <c r="E48" s="20"/>
      <c r="F48" s="20"/>
      <c r="G48" s="20"/>
      <c r="H48" s="20"/>
    </row>
    <row r="49" spans="1:8" ht="13.5">
      <c r="A49" s="7"/>
      <c r="B49" s="7" t="s">
        <v>51</v>
      </c>
      <c r="C49" s="3" t="s">
        <v>135</v>
      </c>
      <c r="D49" s="21">
        <v>0</v>
      </c>
      <c r="E49" s="20">
        <v>577</v>
      </c>
      <c r="F49" s="20"/>
      <c r="G49" s="21">
        <v>0</v>
      </c>
      <c r="H49" s="20">
        <v>577</v>
      </c>
    </row>
    <row r="50" spans="1:2" ht="13.5">
      <c r="A50" s="7"/>
      <c r="B50" s="7"/>
    </row>
    <row r="51" spans="1:8" ht="13.5">
      <c r="A51" s="7"/>
      <c r="B51" s="7"/>
      <c r="C51" s="3" t="s">
        <v>136</v>
      </c>
      <c r="D51" s="21"/>
      <c r="E51" s="20"/>
      <c r="F51" s="20"/>
      <c r="G51" s="21"/>
      <c r="H51" s="20"/>
    </row>
    <row r="52" spans="1:8" ht="13.5">
      <c r="A52" s="7"/>
      <c r="B52" s="7"/>
      <c r="D52" s="20"/>
      <c r="E52" s="20"/>
      <c r="F52" s="20"/>
      <c r="G52" s="20"/>
      <c r="H52" s="20"/>
    </row>
    <row r="53" spans="1:8" ht="13.5">
      <c r="A53" s="7"/>
      <c r="B53" s="7"/>
      <c r="C53" s="3" t="s">
        <v>47</v>
      </c>
      <c r="D53" s="20"/>
      <c r="E53" s="20"/>
      <c r="F53" s="20"/>
      <c r="G53" s="20"/>
      <c r="H53" s="20"/>
    </row>
    <row r="54" spans="1:8" ht="13.5">
      <c r="A54" s="7"/>
      <c r="B54" s="7"/>
      <c r="C54" s="3" t="s">
        <v>48</v>
      </c>
      <c r="D54" s="20"/>
      <c r="E54" s="20"/>
      <c r="F54" s="20"/>
      <c r="G54" s="20"/>
      <c r="H54" s="20"/>
    </row>
    <row r="55" spans="1:8" ht="13.5">
      <c r="A55" s="7" t="s">
        <v>5</v>
      </c>
      <c r="B55" s="7"/>
      <c r="C55" s="3" t="s">
        <v>49</v>
      </c>
      <c r="D55" s="20"/>
      <c r="E55" s="20"/>
      <c r="F55" s="20"/>
      <c r="G55" s="20"/>
      <c r="H55" s="20"/>
    </row>
    <row r="56" spans="1:8" ht="13.5">
      <c r="A56" s="7"/>
      <c r="B56" s="7"/>
      <c r="C56" s="3" t="s">
        <v>50</v>
      </c>
      <c r="D56" s="20">
        <v>0</v>
      </c>
      <c r="E56" s="20">
        <v>577</v>
      </c>
      <c r="F56" s="20"/>
      <c r="G56" s="20">
        <v>0</v>
      </c>
      <c r="H56" s="20">
        <v>577</v>
      </c>
    </row>
    <row r="57" spans="1:8" ht="13.5">
      <c r="A57" s="7"/>
      <c r="B57" s="7"/>
      <c r="D57" s="20"/>
      <c r="E57" s="20"/>
      <c r="F57" s="20"/>
      <c r="G57" s="20"/>
      <c r="H57" s="20"/>
    </row>
    <row r="58" spans="1:8" ht="27.75" thickBot="1">
      <c r="A58" s="7"/>
      <c r="B58" s="7" t="s">
        <v>137</v>
      </c>
      <c r="C58" s="3" t="s">
        <v>153</v>
      </c>
      <c r="D58" s="23">
        <f>SUM(D47:D55)</f>
        <v>7754</v>
      </c>
      <c r="E58" s="23">
        <f>SUM(E47:E49)</f>
        <v>-3607</v>
      </c>
      <c r="F58" s="20"/>
      <c r="G58" s="23">
        <f>SUM(G47:G56)</f>
        <v>10734</v>
      </c>
      <c r="H58" s="23">
        <f>SUM(H47:H49)</f>
        <v>12</v>
      </c>
    </row>
    <row r="59" spans="1:8" ht="14.25" thickTop="1">
      <c r="A59" s="7"/>
      <c r="B59" s="7"/>
      <c r="D59" s="20"/>
      <c r="E59" s="20"/>
      <c r="F59" s="20"/>
      <c r="G59" s="20"/>
      <c r="H59" s="20"/>
    </row>
    <row r="60" spans="1:8" ht="54">
      <c r="A60" s="7">
        <v>3</v>
      </c>
      <c r="B60" s="7" t="s">
        <v>29</v>
      </c>
      <c r="C60" s="3" t="s">
        <v>138</v>
      </c>
      <c r="D60" s="36">
        <f>ROUND(D45/1890*100,0)</f>
        <v>0</v>
      </c>
      <c r="E60" s="36">
        <f>ROUND(E45/1890*100,0)</f>
        <v>0</v>
      </c>
      <c r="F60" s="20"/>
      <c r="G60" s="20"/>
      <c r="H60" s="36"/>
    </row>
    <row r="61" spans="1:8" ht="13.5">
      <c r="A61" s="7"/>
      <c r="B61" s="7"/>
      <c r="D61" s="20"/>
      <c r="E61" s="20"/>
      <c r="F61" s="20"/>
      <c r="G61" s="20"/>
      <c r="H61" s="20"/>
    </row>
    <row r="62" spans="1:8" ht="17.25" customHeight="1">
      <c r="A62" s="7"/>
      <c r="B62" s="7"/>
      <c r="C62" s="3" t="s">
        <v>114</v>
      </c>
      <c r="D62" s="20"/>
      <c r="E62" s="20"/>
      <c r="F62" s="20"/>
      <c r="G62" s="20"/>
      <c r="H62" s="20"/>
    </row>
    <row r="63" spans="1:8" ht="14.25" thickBot="1">
      <c r="A63" s="7"/>
      <c r="B63" s="7"/>
      <c r="C63" s="3" t="s">
        <v>52</v>
      </c>
      <c r="D63" s="49">
        <f>D58/1890.361*100</f>
        <v>410.18620252956975</v>
      </c>
      <c r="E63" s="49">
        <v>-190.8</v>
      </c>
      <c r="F63" s="20"/>
      <c r="G63" s="49">
        <f>G58/1890.361*100</f>
        <v>567.8280497746197</v>
      </c>
      <c r="H63" s="49">
        <f>H58/1890*100</f>
        <v>0.6349206349206349</v>
      </c>
    </row>
    <row r="64" spans="1:8" ht="14.25" thickTop="1">
      <c r="A64" s="7"/>
      <c r="B64" s="7"/>
      <c r="D64" s="20"/>
      <c r="E64" s="20"/>
      <c r="F64" s="20"/>
      <c r="G64" s="20"/>
      <c r="H64" s="20"/>
    </row>
    <row r="65" spans="1:8" ht="13.5">
      <c r="A65" s="7"/>
      <c r="B65" s="7"/>
      <c r="C65" s="3" t="s">
        <v>53</v>
      </c>
      <c r="D65" s="20"/>
      <c r="E65" s="20"/>
      <c r="F65" s="20"/>
      <c r="G65" s="20"/>
      <c r="H65" s="20"/>
    </row>
    <row r="66" spans="1:8" ht="13.5">
      <c r="A66" s="7"/>
      <c r="B66" s="7"/>
      <c r="C66" s="3" t="s">
        <v>54</v>
      </c>
      <c r="D66" s="20"/>
      <c r="E66" s="20"/>
      <c r="F66" s="20"/>
      <c r="G66" s="20"/>
      <c r="H66" s="20"/>
    </row>
    <row r="67" spans="1:8" ht="14.25" thickBot="1">
      <c r="A67" s="7"/>
      <c r="B67" s="7"/>
      <c r="C67" s="3" t="s">
        <v>55</v>
      </c>
      <c r="D67" s="46" t="s">
        <v>30</v>
      </c>
      <c r="E67" s="46" t="s">
        <v>30</v>
      </c>
      <c r="F67" s="20"/>
      <c r="G67" s="46" t="s">
        <v>30</v>
      </c>
      <c r="H67" s="46" t="s">
        <v>30</v>
      </c>
    </row>
    <row r="68" spans="4:8" ht="14.25" thickTop="1">
      <c r="D68" s="20"/>
      <c r="E68" s="20"/>
      <c r="F68" s="20"/>
      <c r="G68" s="20"/>
      <c r="H68" s="20"/>
    </row>
    <row r="69" spans="4:8" ht="13.5">
      <c r="D69" s="20"/>
      <c r="E69" s="20"/>
      <c r="F69" s="20"/>
      <c r="G69" s="20"/>
      <c r="H69" s="20"/>
    </row>
    <row r="70" spans="4:8" ht="13.5">
      <c r="D70" s="20"/>
      <c r="E70" s="20"/>
      <c r="F70" s="20"/>
      <c r="G70" s="20"/>
      <c r="H70" s="20"/>
    </row>
    <row r="71" spans="4:8" ht="13.5">
      <c r="D71" s="20"/>
      <c r="E71" s="20"/>
      <c r="F71" s="20"/>
      <c r="G71" s="20"/>
      <c r="H71" s="20"/>
    </row>
    <row r="72" spans="4:8" ht="13.5">
      <c r="D72" s="20"/>
      <c r="E72" s="20"/>
      <c r="F72" s="20"/>
      <c r="G72" s="20"/>
      <c r="H72" s="20"/>
    </row>
    <row r="73" spans="4:8" ht="13.5">
      <c r="D73" s="20"/>
      <c r="E73" s="20"/>
      <c r="F73" s="20"/>
      <c r="G73" s="20"/>
      <c r="H73" s="20"/>
    </row>
    <row r="74" spans="4:8" ht="13.5">
      <c r="D74" s="20"/>
      <c r="E74" s="20"/>
      <c r="F74" s="20"/>
      <c r="G74" s="20"/>
      <c r="H74" s="20"/>
    </row>
    <row r="75" spans="4:8" ht="13.5">
      <c r="D75" s="20"/>
      <c r="E75" s="20"/>
      <c r="F75" s="20"/>
      <c r="G75" s="20"/>
      <c r="H75" s="20"/>
    </row>
    <row r="76" spans="4:8" ht="13.5">
      <c r="D76" s="20"/>
      <c r="E76" s="20"/>
      <c r="F76" s="20"/>
      <c r="G76" s="20"/>
      <c r="H76" s="20"/>
    </row>
    <row r="77" spans="4:8" ht="13.5">
      <c r="D77" s="20"/>
      <c r="E77" s="20"/>
      <c r="F77" s="20"/>
      <c r="G77" s="20"/>
      <c r="H77" s="20"/>
    </row>
    <row r="78" spans="4:8" ht="13.5">
      <c r="D78" s="20"/>
      <c r="E78" s="20"/>
      <c r="F78" s="20"/>
      <c r="G78" s="20"/>
      <c r="H78" s="20"/>
    </row>
    <row r="79" spans="4:8" ht="13.5">
      <c r="D79" s="20"/>
      <c r="E79" s="20"/>
      <c r="F79" s="20"/>
      <c r="G79" s="20"/>
      <c r="H79" s="20"/>
    </row>
    <row r="80" spans="4:8" ht="13.5">
      <c r="D80" s="20"/>
      <c r="E80" s="20"/>
      <c r="F80" s="20"/>
      <c r="G80" s="20"/>
      <c r="H80" s="20"/>
    </row>
    <row r="81" spans="4:8" ht="13.5">
      <c r="D81" s="20"/>
      <c r="E81" s="20"/>
      <c r="F81" s="20"/>
      <c r="G81" s="20"/>
      <c r="H81" s="20"/>
    </row>
    <row r="82" spans="4:8" ht="13.5">
      <c r="D82" s="20"/>
      <c r="E82" s="20"/>
      <c r="F82" s="20"/>
      <c r="G82" s="20"/>
      <c r="H82" s="20"/>
    </row>
    <row r="83" spans="4:8" ht="13.5">
      <c r="D83" s="20"/>
      <c r="E83" s="20"/>
      <c r="F83" s="20"/>
      <c r="G83" s="20"/>
      <c r="H83" s="20"/>
    </row>
    <row r="84" spans="4:8" ht="13.5">
      <c r="D84" s="20"/>
      <c r="E84" s="20"/>
      <c r="F84" s="20"/>
      <c r="G84" s="20"/>
      <c r="H84" s="20"/>
    </row>
    <row r="85" spans="4:8" ht="13.5">
      <c r="D85" s="20"/>
      <c r="E85" s="20"/>
      <c r="F85" s="20"/>
      <c r="G85" s="20"/>
      <c r="H85" s="20"/>
    </row>
  </sheetData>
  <mergeCells count="2">
    <mergeCell ref="D9:E9"/>
    <mergeCell ref="G9:H9"/>
  </mergeCells>
  <printOptions horizontalCentered="1"/>
  <pageMargins left="0.5" right="0.5" top="1" bottom="0.75" header="0.5" footer="0.25"/>
  <pageSetup horizontalDpi="300" verticalDpi="300" orientation="portrait" paperSize="9" r:id="rId2"/>
  <headerFooter alignWithMargins="0">
    <oddHeader>&amp;RPage C - &amp;P</oddHeader>
  </headerFooter>
  <drawing r:id="rId1"/>
</worksheet>
</file>

<file path=xl/worksheets/sheet2.xml><?xml version="1.0" encoding="utf-8"?>
<worksheet xmlns="http://schemas.openxmlformats.org/spreadsheetml/2006/main" xmlns:r="http://schemas.openxmlformats.org/officeDocument/2006/relationships">
  <dimension ref="A1:F68"/>
  <sheetViews>
    <sheetView zoomScaleSheetLayoutView="75" workbookViewId="0" topLeftCell="A36">
      <selection activeCell="C56" sqref="C56"/>
    </sheetView>
  </sheetViews>
  <sheetFormatPr defaultColWidth="9.33203125" defaultRowHeight="12.75"/>
  <cols>
    <col min="1" max="1" width="4.83203125" style="2" customWidth="1"/>
    <col min="2" max="2" width="45.66015625" style="4" customWidth="1"/>
    <col min="3" max="3" width="17.33203125" style="18" customWidth="1"/>
    <col min="4" max="4" width="3.83203125" style="19" customWidth="1"/>
    <col min="5" max="5" width="14.83203125" style="18" customWidth="1"/>
    <col min="6" max="16384" width="10.66015625" style="4" customWidth="1"/>
  </cols>
  <sheetData>
    <row r="1" spans="1:5" s="5" customFormat="1" ht="15">
      <c r="A1" s="1" t="s">
        <v>17</v>
      </c>
      <c r="C1" s="16"/>
      <c r="D1" s="17"/>
      <c r="E1" s="18"/>
    </row>
    <row r="2" spans="1:5" s="5" customFormat="1" ht="15">
      <c r="A2" s="1" t="s">
        <v>0</v>
      </c>
      <c r="C2" s="16"/>
      <c r="D2" s="17"/>
      <c r="E2" s="18"/>
    </row>
    <row r="3" spans="1:5" s="5" customFormat="1" ht="15">
      <c r="A3" s="1"/>
      <c r="C3" s="51"/>
      <c r="D3" s="51"/>
      <c r="E3" s="51" t="s">
        <v>56</v>
      </c>
    </row>
    <row r="4" spans="1:5" s="5" customFormat="1" ht="15">
      <c r="A4" s="1"/>
      <c r="C4" s="51" t="s">
        <v>57</v>
      </c>
      <c r="D4" s="51"/>
      <c r="E4" s="51" t="s">
        <v>58</v>
      </c>
    </row>
    <row r="5" spans="3:5" ht="15">
      <c r="C5" s="51" t="s">
        <v>59</v>
      </c>
      <c r="D5" s="51"/>
      <c r="E5" s="51" t="s">
        <v>60</v>
      </c>
    </row>
    <row r="6" spans="3:5" ht="15">
      <c r="C6" s="51" t="s">
        <v>26</v>
      </c>
      <c r="D6" s="51"/>
      <c r="E6" s="51" t="s">
        <v>61</v>
      </c>
    </row>
    <row r="7" spans="3:5" ht="15">
      <c r="C7" s="53" t="s">
        <v>118</v>
      </c>
      <c r="D7" s="51"/>
      <c r="E7" s="56" t="s">
        <v>117</v>
      </c>
    </row>
    <row r="8" spans="3:5" ht="15">
      <c r="C8" s="51" t="s">
        <v>15</v>
      </c>
      <c r="D8" s="51"/>
      <c r="E8" s="51" t="s">
        <v>15</v>
      </c>
    </row>
    <row r="9" spans="3:5" ht="13.5">
      <c r="C9" s="20"/>
      <c r="D9" s="21"/>
      <c r="E9" s="20"/>
    </row>
    <row r="10" spans="1:5" ht="13.5">
      <c r="A10" s="2">
        <v>1</v>
      </c>
      <c r="B10" s="4" t="s">
        <v>119</v>
      </c>
      <c r="C10" s="20">
        <v>7982</v>
      </c>
      <c r="D10" s="21"/>
      <c r="E10" s="20">
        <v>8239</v>
      </c>
    </row>
    <row r="11" spans="1:5" ht="13.5">
      <c r="A11" s="2">
        <v>2</v>
      </c>
      <c r="B11" s="4" t="s">
        <v>62</v>
      </c>
      <c r="C11" s="20">
        <v>33942</v>
      </c>
      <c r="D11" s="21"/>
      <c r="E11" s="20">
        <v>32676</v>
      </c>
    </row>
    <row r="12" spans="1:5" ht="13.5">
      <c r="A12" s="2">
        <v>3</v>
      </c>
      <c r="B12" s="4" t="s">
        <v>120</v>
      </c>
      <c r="C12" s="20">
        <v>21690</v>
      </c>
      <c r="D12" s="21"/>
      <c r="E12" s="20">
        <v>21878</v>
      </c>
    </row>
    <row r="13" spans="1:5" ht="13.5">
      <c r="A13" s="2">
        <v>4</v>
      </c>
      <c r="B13" s="4" t="s">
        <v>63</v>
      </c>
      <c r="C13" s="20">
        <v>0</v>
      </c>
      <c r="D13" s="21"/>
      <c r="E13" s="20"/>
    </row>
    <row r="14" spans="3:5" ht="13.5">
      <c r="C14" s="20"/>
      <c r="D14" s="21"/>
      <c r="E14" s="20"/>
    </row>
    <row r="15" spans="1:5" ht="13.5">
      <c r="A15" s="2">
        <v>5</v>
      </c>
      <c r="B15" s="4" t="s">
        <v>64</v>
      </c>
      <c r="C15" s="20"/>
      <c r="D15" s="21"/>
      <c r="E15" s="20"/>
    </row>
    <row r="16" spans="2:5" ht="15">
      <c r="B16" s="9" t="s">
        <v>121</v>
      </c>
      <c r="C16" s="20">
        <v>6</v>
      </c>
      <c r="D16" s="21"/>
      <c r="E16" s="20">
        <v>11</v>
      </c>
    </row>
    <row r="17" spans="1:5" ht="15">
      <c r="A17" s="2" t="s">
        <v>5</v>
      </c>
      <c r="B17" s="9" t="s">
        <v>122</v>
      </c>
      <c r="C17" s="20">
        <v>3136</v>
      </c>
      <c r="D17" s="21"/>
      <c r="E17" s="20">
        <v>2789</v>
      </c>
    </row>
    <row r="18" spans="2:5" ht="15">
      <c r="B18" s="9" t="s">
        <v>65</v>
      </c>
      <c r="C18" s="20">
        <v>0</v>
      </c>
      <c r="D18" s="21"/>
      <c r="E18" s="20">
        <v>0</v>
      </c>
    </row>
    <row r="19" spans="2:5" ht="15">
      <c r="B19" s="9" t="s">
        <v>123</v>
      </c>
      <c r="C19" s="20">
        <v>94285</v>
      </c>
      <c r="D19" s="21"/>
      <c r="E19" s="20">
        <v>84223</v>
      </c>
    </row>
    <row r="20" spans="2:5" ht="15">
      <c r="B20" s="9"/>
      <c r="C20" s="20"/>
      <c r="D20" s="21"/>
      <c r="E20" s="20"/>
    </row>
    <row r="21" spans="2:5" ht="15">
      <c r="B21" s="9"/>
      <c r="C21" s="22">
        <f>SUM(C16:C20)</f>
        <v>97427</v>
      </c>
      <c r="D21" s="21"/>
      <c r="E21" s="22">
        <f>SUM(E16:E20)</f>
        <v>87023</v>
      </c>
    </row>
    <row r="22" spans="3:5" ht="13.5">
      <c r="C22" s="20"/>
      <c r="D22" s="21"/>
      <c r="E22" s="20"/>
    </row>
    <row r="23" spans="1:5" ht="13.5">
      <c r="A23" s="2">
        <v>6</v>
      </c>
      <c r="B23" s="4" t="s">
        <v>66</v>
      </c>
      <c r="C23" s="20"/>
      <c r="D23" s="21"/>
      <c r="E23" s="20"/>
    </row>
    <row r="24" spans="1:5" ht="15">
      <c r="A24" s="2" t="s">
        <v>44</v>
      </c>
      <c r="B24" s="9" t="s">
        <v>67</v>
      </c>
      <c r="C24" s="20">
        <v>0</v>
      </c>
      <c r="D24" s="21"/>
      <c r="E24" s="20">
        <v>0</v>
      </c>
    </row>
    <row r="25" spans="2:5" ht="15">
      <c r="B25" s="9" t="s">
        <v>124</v>
      </c>
      <c r="C25" s="20">
        <v>1940</v>
      </c>
      <c r="D25" s="21"/>
      <c r="E25" s="20">
        <v>1325</v>
      </c>
    </row>
    <row r="26" spans="2:5" ht="15">
      <c r="B26" s="9" t="s">
        <v>115</v>
      </c>
      <c r="C26" s="20">
        <v>0</v>
      </c>
      <c r="D26" s="21"/>
      <c r="E26" s="20">
        <v>0</v>
      </c>
    </row>
    <row r="27" spans="2:5" ht="15">
      <c r="B27" s="9" t="s">
        <v>68</v>
      </c>
      <c r="C27" s="20">
        <v>0</v>
      </c>
      <c r="D27" s="21"/>
      <c r="E27" s="20">
        <v>0</v>
      </c>
    </row>
    <row r="28" spans="2:5" ht="15">
      <c r="B28" s="9" t="s">
        <v>69</v>
      </c>
      <c r="C28" s="20">
        <v>0</v>
      </c>
      <c r="D28" s="21"/>
      <c r="E28" s="20">
        <v>0</v>
      </c>
    </row>
    <row r="29" spans="2:5" ht="15">
      <c r="B29" s="9"/>
      <c r="C29" s="20"/>
      <c r="D29" s="21"/>
      <c r="E29" s="20"/>
    </row>
    <row r="30" spans="2:5" ht="15">
      <c r="B30" s="9"/>
      <c r="C30" s="22">
        <f>SUM(C24:C29)</f>
        <v>1940</v>
      </c>
      <c r="D30" s="21"/>
      <c r="E30" s="22">
        <f>SUM(E24:E29)</f>
        <v>1325</v>
      </c>
    </row>
    <row r="31" spans="3:5" ht="13.5">
      <c r="C31" s="20"/>
      <c r="D31" s="21"/>
      <c r="E31" s="20"/>
    </row>
    <row r="32" spans="1:5" ht="13.5">
      <c r="A32" s="2">
        <v>7</v>
      </c>
      <c r="B32" s="4" t="s">
        <v>70</v>
      </c>
      <c r="C32" s="20">
        <f>C21-C30</f>
        <v>95487</v>
      </c>
      <c r="D32" s="21"/>
      <c r="E32" s="20">
        <f>E21-E30</f>
        <v>85698</v>
      </c>
    </row>
    <row r="33" spans="3:5" ht="14.25" thickBot="1">
      <c r="C33" s="23">
        <f>C10+C11+C12+C13+C32</f>
        <v>159101</v>
      </c>
      <c r="D33" s="21"/>
      <c r="E33" s="23">
        <f>E10+E11+E12+E13+E32</f>
        <v>148491</v>
      </c>
    </row>
    <row r="34" spans="3:6" ht="14.25" thickTop="1">
      <c r="C34" s="20"/>
      <c r="D34" s="21"/>
      <c r="E34" s="20"/>
      <c r="F34" s="8"/>
    </row>
    <row r="35" spans="1:5" ht="13.5">
      <c r="A35" s="2">
        <v>8</v>
      </c>
      <c r="B35" s="4" t="s">
        <v>71</v>
      </c>
      <c r="C35" s="20"/>
      <c r="D35" s="21"/>
      <c r="E35" s="20"/>
    </row>
    <row r="36" spans="2:5" ht="13.5">
      <c r="B36" s="4" t="s">
        <v>72</v>
      </c>
      <c r="C36" s="20">
        <v>1890</v>
      </c>
      <c r="D36" s="21"/>
      <c r="E36" s="20">
        <v>1890</v>
      </c>
    </row>
    <row r="37" spans="2:5" ht="13.5">
      <c r="B37" s="4" t="s">
        <v>7</v>
      </c>
      <c r="C37" s="20"/>
      <c r="D37" s="21"/>
      <c r="E37" s="20"/>
    </row>
    <row r="38" spans="2:5" ht="15">
      <c r="B38" s="9" t="s">
        <v>73</v>
      </c>
      <c r="C38" s="20">
        <v>0</v>
      </c>
      <c r="D38" s="21"/>
      <c r="E38" s="20">
        <v>0</v>
      </c>
    </row>
    <row r="39" spans="2:5" ht="15">
      <c r="B39" s="9" t="s">
        <v>74</v>
      </c>
      <c r="C39" s="20">
        <v>0</v>
      </c>
      <c r="D39" s="21"/>
      <c r="E39" s="20">
        <v>0</v>
      </c>
    </row>
    <row r="40" spans="2:5" ht="15">
      <c r="B40" s="9" t="s">
        <v>75</v>
      </c>
      <c r="C40" s="20">
        <v>97675</v>
      </c>
      <c r="D40" s="21"/>
      <c r="E40" s="20">
        <v>97675</v>
      </c>
    </row>
    <row r="41" spans="2:5" ht="15">
      <c r="B41" s="9" t="s">
        <v>4</v>
      </c>
      <c r="C41" s="20">
        <v>17015</v>
      </c>
      <c r="D41" s="21"/>
      <c r="E41" s="20">
        <v>17015</v>
      </c>
    </row>
    <row r="42" spans="2:5" ht="15">
      <c r="B42" s="9" t="s">
        <v>76</v>
      </c>
      <c r="C42" s="20">
        <v>7500</v>
      </c>
      <c r="D42" s="21"/>
      <c r="E42" s="20">
        <v>7500</v>
      </c>
    </row>
    <row r="43" spans="2:5" ht="15">
      <c r="B43" s="9" t="s">
        <v>77</v>
      </c>
      <c r="C43" s="20">
        <v>11000</v>
      </c>
      <c r="D43" s="21"/>
      <c r="E43" s="20">
        <v>11000</v>
      </c>
    </row>
    <row r="44" spans="2:6" ht="15">
      <c r="B44" s="9" t="s">
        <v>78</v>
      </c>
      <c r="C44" s="20">
        <v>21601</v>
      </c>
      <c r="D44" s="21"/>
      <c r="E44" s="20">
        <v>11071</v>
      </c>
      <c r="F44" s="8"/>
    </row>
    <row r="45" spans="3:6" ht="13.5">
      <c r="C45" s="20"/>
      <c r="D45" s="21"/>
      <c r="E45" s="20"/>
      <c r="F45" s="8"/>
    </row>
    <row r="46" spans="1:5" ht="13.5">
      <c r="A46" s="2">
        <v>9</v>
      </c>
      <c r="B46" s="4" t="s">
        <v>79</v>
      </c>
      <c r="C46" s="20">
        <v>0</v>
      </c>
      <c r="D46" s="21"/>
      <c r="E46" s="20">
        <v>0</v>
      </c>
    </row>
    <row r="47" spans="1:5" ht="13.5">
      <c r="A47" s="2">
        <v>10</v>
      </c>
      <c r="B47" s="4" t="s">
        <v>80</v>
      </c>
      <c r="C47" s="20">
        <v>0</v>
      </c>
      <c r="D47" s="21"/>
      <c r="E47" s="20">
        <v>0</v>
      </c>
    </row>
    <row r="48" spans="1:5" ht="13.5">
      <c r="A48" s="2">
        <v>11</v>
      </c>
      <c r="B48" s="4" t="s">
        <v>111</v>
      </c>
      <c r="C48" s="20">
        <v>0</v>
      </c>
      <c r="D48" s="21"/>
      <c r="E48" s="20">
        <v>0</v>
      </c>
    </row>
    <row r="49" spans="2:5" ht="13.5">
      <c r="B49" s="4" t="s">
        <v>116</v>
      </c>
      <c r="C49" s="20">
        <v>2420</v>
      </c>
      <c r="D49" s="21"/>
      <c r="E49" s="20">
        <v>2340</v>
      </c>
    </row>
    <row r="50" spans="3:5" ht="14.25" thickBot="1">
      <c r="C50" s="23">
        <f>SUM(C36:C49)</f>
        <v>159101</v>
      </c>
      <c r="D50" s="21"/>
      <c r="E50" s="23">
        <f>SUM(E36:E49)</f>
        <v>148491</v>
      </c>
    </row>
    <row r="51" spans="3:5" ht="14.25" thickTop="1">
      <c r="C51" s="20"/>
      <c r="D51" s="21"/>
      <c r="E51" s="20"/>
    </row>
    <row r="52" spans="1:5" ht="14.25" thickBot="1">
      <c r="A52" s="2">
        <v>12</v>
      </c>
      <c r="B52" s="4" t="s">
        <v>125</v>
      </c>
      <c r="C52" s="50">
        <f>(C50-C49)/1890.361</f>
        <v>82.88416868524054</v>
      </c>
      <c r="D52" s="21"/>
      <c r="E52" s="50">
        <f>(E50-E49)/E36</f>
        <v>77.32857142857142</v>
      </c>
    </row>
    <row r="53" spans="3:5" ht="14.25" thickTop="1">
      <c r="C53" s="24"/>
      <c r="D53" s="21"/>
      <c r="E53" s="20"/>
    </row>
    <row r="54" spans="3:5" ht="13.5">
      <c r="C54" s="20"/>
      <c r="D54" s="21"/>
      <c r="E54" s="20"/>
    </row>
    <row r="55" spans="3:5" ht="13.5">
      <c r="C55" s="20"/>
      <c r="D55" s="21"/>
      <c r="E55" s="20"/>
    </row>
    <row r="56" spans="3:5" ht="13.5">
      <c r="C56" s="20"/>
      <c r="D56" s="21"/>
      <c r="E56" s="20"/>
    </row>
    <row r="57" spans="3:5" ht="13.5">
      <c r="C57" s="20"/>
      <c r="D57" s="21"/>
      <c r="E57" s="20"/>
    </row>
    <row r="58" spans="3:5" ht="13.5">
      <c r="C58" s="20"/>
      <c r="D58" s="21"/>
      <c r="E58" s="20"/>
    </row>
    <row r="59" spans="3:5" ht="13.5">
      <c r="C59" s="20"/>
      <c r="D59" s="21"/>
      <c r="E59" s="20"/>
    </row>
    <row r="60" spans="3:5" ht="13.5">
      <c r="C60" s="20"/>
      <c r="D60" s="21"/>
      <c r="E60" s="20"/>
    </row>
    <row r="61" spans="3:5" ht="13.5">
      <c r="C61" s="20"/>
      <c r="D61" s="21"/>
      <c r="E61" s="20"/>
    </row>
    <row r="62" spans="3:5" ht="13.5">
      <c r="C62" s="20"/>
      <c r="D62" s="21"/>
      <c r="E62" s="20"/>
    </row>
    <row r="63" spans="3:5" ht="13.5">
      <c r="C63" s="20"/>
      <c r="D63" s="21"/>
      <c r="E63" s="20"/>
    </row>
    <row r="64" spans="3:5" ht="13.5">
      <c r="C64" s="20"/>
      <c r="D64" s="21"/>
      <c r="E64" s="20"/>
    </row>
    <row r="65" spans="3:5" ht="13.5">
      <c r="C65" s="20"/>
      <c r="D65" s="21"/>
      <c r="E65" s="20"/>
    </row>
    <row r="66" spans="3:5" ht="13.5">
      <c r="C66" s="20"/>
      <c r="D66" s="21"/>
      <c r="E66" s="20"/>
    </row>
    <row r="67" spans="3:5" ht="13.5">
      <c r="C67" s="20"/>
      <c r="D67" s="21"/>
      <c r="E67" s="20"/>
    </row>
    <row r="68" spans="3:5" ht="13.5">
      <c r="C68" s="20"/>
      <c r="D68" s="21"/>
      <c r="E68" s="20"/>
    </row>
  </sheetData>
  <printOptions horizontalCentered="1"/>
  <pageMargins left="0.75" right="0.75" top="0.75" bottom="0.5" header="0.25" footer="0.25"/>
  <pageSetup horizontalDpi="300" verticalDpi="300" orientation="portrait" paperSize="9" r:id="rId1"/>
  <headerFooter alignWithMargins="0">
    <oddHeader>&amp;RPage C - &amp;P</oddHeader>
  </headerFooter>
</worksheet>
</file>

<file path=xl/worksheets/sheet3.xml><?xml version="1.0" encoding="utf-8"?>
<worksheet xmlns="http://schemas.openxmlformats.org/spreadsheetml/2006/main" xmlns:r="http://schemas.openxmlformats.org/officeDocument/2006/relationships">
  <dimension ref="A1:I168"/>
  <sheetViews>
    <sheetView tabSelected="1" zoomScaleSheetLayoutView="100" workbookViewId="0" topLeftCell="A60">
      <selection activeCell="B66" sqref="B66"/>
    </sheetView>
  </sheetViews>
  <sheetFormatPr defaultColWidth="9.33203125" defaultRowHeight="12.75"/>
  <cols>
    <col min="1" max="1" width="4.16015625" style="11" customWidth="1"/>
    <col min="2" max="4" width="10.66015625" style="11" customWidth="1"/>
    <col min="5" max="5" width="10.83203125" style="11" customWidth="1"/>
    <col min="6" max="6" width="13.5" style="11" customWidth="1"/>
    <col min="7" max="7" width="16.66015625" style="11" customWidth="1"/>
    <col min="8" max="8" width="16.16015625" style="11" customWidth="1"/>
    <col min="9" max="9" width="16.5" style="11" customWidth="1"/>
    <col min="10" max="16384" width="10.66015625" style="11" customWidth="1"/>
  </cols>
  <sheetData>
    <row r="1" ht="16.5">
      <c r="A1" s="10" t="s">
        <v>17</v>
      </c>
    </row>
    <row r="2" ht="16.5">
      <c r="A2" s="12" t="s">
        <v>81</v>
      </c>
    </row>
    <row r="5" spans="1:2" ht="16.5">
      <c r="A5" s="44" t="s">
        <v>11</v>
      </c>
      <c r="B5" s="11" t="s">
        <v>82</v>
      </c>
    </row>
    <row r="11" spans="1:2" s="25" customFormat="1" ht="16.5">
      <c r="A11" s="45" t="s">
        <v>12</v>
      </c>
      <c r="B11" s="25" t="s">
        <v>83</v>
      </c>
    </row>
    <row r="12" s="25" customFormat="1" ht="16.5"/>
    <row r="13" s="25" customFormat="1" ht="16.5"/>
    <row r="14" s="25" customFormat="1" ht="16.5"/>
    <row r="15" spans="1:2" ht="16.5">
      <c r="A15" s="44" t="s">
        <v>13</v>
      </c>
      <c r="B15" s="11" t="s">
        <v>84</v>
      </c>
    </row>
    <row r="16" ht="10.5" customHeight="1"/>
    <row r="17" ht="16.5">
      <c r="B17" s="11" t="s">
        <v>141</v>
      </c>
    </row>
    <row r="19" spans="1:2" s="25" customFormat="1" ht="16.5">
      <c r="A19" s="45" t="s">
        <v>14</v>
      </c>
      <c r="B19" s="25" t="s">
        <v>1</v>
      </c>
    </row>
    <row r="20" spans="7:8" s="25" customFormat="1" ht="16.5">
      <c r="G20" s="38" t="s">
        <v>142</v>
      </c>
      <c r="H20" s="38" t="s">
        <v>143</v>
      </c>
    </row>
    <row r="21" spans="7:8" s="25" customFormat="1" ht="16.5">
      <c r="G21" s="39" t="s">
        <v>26</v>
      </c>
      <c r="H21" s="39" t="s">
        <v>144</v>
      </c>
    </row>
    <row r="22" spans="7:8" s="25" customFormat="1" ht="16.5">
      <c r="G22" s="38" t="s">
        <v>15</v>
      </c>
      <c r="H22" s="38" t="s">
        <v>15</v>
      </c>
    </row>
    <row r="23" spans="7:8" s="25" customFormat="1" ht="16.5">
      <c r="G23" s="38"/>
      <c r="H23" s="38"/>
    </row>
    <row r="24" spans="2:8" s="25" customFormat="1" ht="16.5">
      <c r="B24" s="25" t="s">
        <v>6</v>
      </c>
      <c r="G24" s="40">
        <f>-'[2]QR_RP'!D36</f>
        <v>318</v>
      </c>
      <c r="H24" s="40">
        <f>-'[2]QR_RP'!G36</f>
        <v>658</v>
      </c>
    </row>
    <row r="25" spans="2:8" ht="16.5">
      <c r="B25" s="11" t="s">
        <v>145</v>
      </c>
      <c r="G25" s="41">
        <v>0</v>
      </c>
      <c r="H25" s="41">
        <v>0</v>
      </c>
    </row>
    <row r="26" spans="2:8" ht="16.5">
      <c r="B26" s="11" t="s">
        <v>146</v>
      </c>
      <c r="G26" s="41">
        <v>0</v>
      </c>
      <c r="H26" s="41">
        <v>0</v>
      </c>
    </row>
    <row r="27" spans="7:8" ht="17.25" thickBot="1">
      <c r="G27" s="42">
        <f>SUM(G24:G26)</f>
        <v>318</v>
      </c>
      <c r="H27" s="42">
        <f>SUM(H24:H26)</f>
        <v>658</v>
      </c>
    </row>
    <row r="28" spans="7:8" ht="17.25" thickTop="1">
      <c r="G28" s="43"/>
      <c r="H28" s="43"/>
    </row>
    <row r="29" spans="2:8" ht="16.5">
      <c r="B29" s="11" t="s">
        <v>190</v>
      </c>
      <c r="G29" s="43"/>
      <c r="H29" s="43"/>
    </row>
    <row r="30" spans="2:8" ht="16.5">
      <c r="B30" s="11" t="s">
        <v>191</v>
      </c>
      <c r="G30" s="41"/>
      <c r="H30" s="41"/>
    </row>
    <row r="31" spans="7:8" ht="16.5">
      <c r="G31" s="41"/>
      <c r="H31" s="41"/>
    </row>
    <row r="32" spans="1:2" ht="16.5">
      <c r="A32" s="44" t="s">
        <v>154</v>
      </c>
      <c r="B32" s="11" t="s">
        <v>147</v>
      </c>
    </row>
    <row r="34" ht="16.5">
      <c r="B34" s="11" t="s">
        <v>177</v>
      </c>
    </row>
    <row r="35" ht="16.5">
      <c r="B35" s="11" t="s">
        <v>176</v>
      </c>
    </row>
    <row r="37" spans="1:2" ht="16.5">
      <c r="A37" s="44" t="s">
        <v>155</v>
      </c>
      <c r="B37" s="11" t="s">
        <v>85</v>
      </c>
    </row>
    <row r="44" s="25" customFormat="1" ht="16.5">
      <c r="B44" s="25" t="s">
        <v>186</v>
      </c>
    </row>
    <row r="45" s="25" customFormat="1" ht="16.5">
      <c r="B45" s="45"/>
    </row>
    <row r="46" spans="7:8" s="25" customFormat="1" ht="16.5">
      <c r="G46" s="26"/>
      <c r="H46" s="27" t="s">
        <v>15</v>
      </c>
    </row>
    <row r="47" spans="7:8" s="25" customFormat="1" ht="16.5">
      <c r="G47" s="26"/>
      <c r="H47" s="26"/>
    </row>
    <row r="48" spans="2:8" s="25" customFormat="1" ht="16.5">
      <c r="B48" s="25" t="s">
        <v>86</v>
      </c>
      <c r="G48" s="26"/>
      <c r="H48" s="28">
        <v>43690</v>
      </c>
    </row>
    <row r="49" spans="2:8" s="25" customFormat="1" ht="16.5">
      <c r="B49" s="25" t="s">
        <v>87</v>
      </c>
      <c r="G49" s="26"/>
      <c r="H49" s="28">
        <f>+'[2]QR_INV'!F23/1000</f>
        <v>-22000</v>
      </c>
    </row>
    <row r="50" spans="7:8" s="25" customFormat="1" ht="16.5">
      <c r="G50" s="26"/>
      <c r="H50" s="29"/>
    </row>
    <row r="51" spans="2:8" s="25" customFormat="1" ht="16.5">
      <c r="B51" s="25" t="s">
        <v>88</v>
      </c>
      <c r="G51" s="26"/>
      <c r="H51" s="26"/>
    </row>
    <row r="52" spans="2:8" s="25" customFormat="1" ht="17.25" thickBot="1">
      <c r="B52" s="25" t="s">
        <v>89</v>
      </c>
      <c r="G52" s="26"/>
      <c r="H52" s="30">
        <f>SUM(H48:H49)</f>
        <v>21690</v>
      </c>
    </row>
    <row r="53" spans="7:8" s="25" customFormat="1" ht="17.25" thickTop="1">
      <c r="G53" s="26"/>
      <c r="H53" s="26"/>
    </row>
    <row r="54" spans="2:8" s="25" customFormat="1" ht="17.25" thickBot="1">
      <c r="B54" s="25" t="s">
        <v>148</v>
      </c>
      <c r="G54" s="26"/>
      <c r="H54" s="30">
        <f>ROUND(('[2]QR_INV'!D12+'[2]QR_INV'!D17+'[2]QR_INV'!D18)/1000,0)</f>
        <v>63541</v>
      </c>
    </row>
    <row r="55" spans="7:9" ht="17.25" thickTop="1">
      <c r="G55" s="13"/>
      <c r="H55" s="13"/>
      <c r="I55" s="13"/>
    </row>
    <row r="56" spans="1:9" s="25" customFormat="1" ht="16.5">
      <c r="A56" s="45" t="s">
        <v>156</v>
      </c>
      <c r="B56" s="25" t="s">
        <v>90</v>
      </c>
      <c r="G56" s="26"/>
      <c r="H56" s="26"/>
      <c r="I56" s="26"/>
    </row>
    <row r="57" spans="7:9" s="25" customFormat="1" ht="16.5">
      <c r="G57" s="26"/>
      <c r="H57" s="26"/>
      <c r="I57" s="26"/>
    </row>
    <row r="58" spans="2:9" s="25" customFormat="1" ht="16.5">
      <c r="B58" s="25" t="s">
        <v>187</v>
      </c>
      <c r="G58" s="26"/>
      <c r="H58" s="26"/>
      <c r="I58" s="26"/>
    </row>
    <row r="59" spans="2:9" s="25" customFormat="1" ht="16.5">
      <c r="B59" s="25" t="s">
        <v>188</v>
      </c>
      <c r="G59" s="26"/>
      <c r="H59" s="26"/>
      <c r="I59" s="26"/>
    </row>
    <row r="60" spans="7:9" s="25" customFormat="1" ht="16.5">
      <c r="G60" s="26"/>
      <c r="H60" s="26"/>
      <c r="I60" s="26"/>
    </row>
    <row r="61" spans="1:9" ht="16.5">
      <c r="A61" s="44" t="s">
        <v>157</v>
      </c>
      <c r="B61" s="11" t="s">
        <v>91</v>
      </c>
      <c r="G61" s="13"/>
      <c r="H61" s="13"/>
      <c r="I61" s="13"/>
    </row>
    <row r="62" spans="7:9" ht="16.5">
      <c r="G62" s="13"/>
      <c r="H62" s="13"/>
      <c r="I62" s="13"/>
    </row>
    <row r="63" spans="2:9" ht="16.5">
      <c r="B63" s="11" t="s">
        <v>189</v>
      </c>
      <c r="G63" s="13"/>
      <c r="H63" s="13"/>
      <c r="I63" s="13"/>
    </row>
    <row r="64" spans="2:9" ht="16.5">
      <c r="B64" s="11" t="s">
        <v>192</v>
      </c>
      <c r="G64" s="13"/>
      <c r="H64" s="13"/>
      <c r="I64" s="13"/>
    </row>
    <row r="65" spans="2:9" ht="16.5">
      <c r="B65" s="11" t="s">
        <v>194</v>
      </c>
      <c r="G65" s="13"/>
      <c r="H65" s="13"/>
      <c r="I65" s="13"/>
    </row>
    <row r="66" spans="2:9" ht="16.5">
      <c r="B66" s="11" t="s">
        <v>193</v>
      </c>
      <c r="G66" s="13"/>
      <c r="H66" s="13"/>
      <c r="I66" s="13"/>
    </row>
    <row r="67" spans="7:9" ht="16.5">
      <c r="G67" s="13"/>
      <c r="H67" s="13"/>
      <c r="I67" s="13"/>
    </row>
    <row r="68" spans="1:9" ht="16.5">
      <c r="A68" s="44" t="s">
        <v>158</v>
      </c>
      <c r="B68" s="11" t="s">
        <v>93</v>
      </c>
      <c r="G68" s="13"/>
      <c r="H68" s="13"/>
      <c r="I68" s="13"/>
    </row>
    <row r="69" spans="7:9" ht="16.5">
      <c r="G69" s="13"/>
      <c r="H69" s="13"/>
      <c r="I69" s="13"/>
    </row>
    <row r="70" spans="7:9" ht="16.5">
      <c r="G70" s="13"/>
      <c r="H70" s="13"/>
      <c r="I70" s="13"/>
    </row>
    <row r="71" spans="7:9" ht="16.5">
      <c r="G71" s="13"/>
      <c r="H71" s="13"/>
      <c r="I71" s="13"/>
    </row>
    <row r="72" spans="7:9" ht="16.5">
      <c r="G72" s="13"/>
      <c r="H72" s="13"/>
      <c r="I72" s="13"/>
    </row>
    <row r="73" spans="7:9" ht="16.5">
      <c r="G73" s="13"/>
      <c r="H73" s="13"/>
      <c r="I73" s="13"/>
    </row>
    <row r="74" spans="1:9" ht="16.5">
      <c r="A74" s="44" t="s">
        <v>160</v>
      </c>
      <c r="B74" s="11" t="s">
        <v>94</v>
      </c>
      <c r="G74" s="13"/>
      <c r="H74" s="13"/>
      <c r="I74" s="13"/>
    </row>
    <row r="75" spans="7:9" ht="16.5">
      <c r="G75" s="13"/>
      <c r="H75" s="13"/>
      <c r="I75" s="13"/>
    </row>
    <row r="76" spans="7:9" ht="16.5">
      <c r="G76" s="13"/>
      <c r="H76" s="13"/>
      <c r="I76" s="13"/>
    </row>
    <row r="77" spans="7:9" ht="16.5">
      <c r="G77" s="13"/>
      <c r="H77" s="13"/>
      <c r="I77" s="13"/>
    </row>
    <row r="78" spans="1:9" ht="16.5">
      <c r="A78" s="44" t="s">
        <v>161</v>
      </c>
      <c r="B78" s="11" t="s">
        <v>113</v>
      </c>
      <c r="G78" s="13"/>
      <c r="H78" s="13"/>
      <c r="I78" s="13"/>
    </row>
    <row r="79" spans="7:9" ht="16.5">
      <c r="G79" s="13"/>
      <c r="H79" s="13"/>
      <c r="I79" s="13"/>
    </row>
    <row r="80" spans="2:9" ht="16.5">
      <c r="B80" s="11" t="s">
        <v>149</v>
      </c>
      <c r="G80" s="13"/>
      <c r="H80" s="13"/>
      <c r="I80" s="13"/>
    </row>
    <row r="81" spans="7:9" ht="16.5">
      <c r="G81" s="13"/>
      <c r="H81" s="13"/>
      <c r="I81" s="13"/>
    </row>
    <row r="82" spans="1:9" ht="16.5">
      <c r="A82" s="44" t="s">
        <v>162</v>
      </c>
      <c r="B82" s="11" t="s">
        <v>95</v>
      </c>
      <c r="G82" s="13"/>
      <c r="H82" s="13"/>
      <c r="I82" s="13"/>
    </row>
    <row r="83" spans="7:9" ht="16.5">
      <c r="G83" s="13"/>
      <c r="H83" s="13"/>
      <c r="I83" s="13"/>
    </row>
    <row r="84" spans="2:9" ht="16.5">
      <c r="B84" s="11" t="s">
        <v>181</v>
      </c>
      <c r="G84" s="13"/>
      <c r="H84" s="13"/>
      <c r="I84" s="13"/>
    </row>
    <row r="85" spans="2:9" ht="16.5">
      <c r="B85" s="11" t="s">
        <v>180</v>
      </c>
      <c r="G85" s="13"/>
      <c r="H85" s="13"/>
      <c r="I85" s="13"/>
    </row>
    <row r="86" spans="7:9" ht="16.5">
      <c r="G86" s="13"/>
      <c r="H86" s="13"/>
      <c r="I86" s="13"/>
    </row>
    <row r="87" spans="1:9" ht="16.5">
      <c r="A87" s="44" t="s">
        <v>163</v>
      </c>
      <c r="B87" s="11" t="s">
        <v>96</v>
      </c>
      <c r="G87" s="13"/>
      <c r="H87" s="13"/>
      <c r="I87" s="13"/>
    </row>
    <row r="88" spans="7:9" ht="16.5">
      <c r="G88" s="13"/>
      <c r="H88" s="13"/>
      <c r="I88" s="13"/>
    </row>
    <row r="89" spans="2:9" ht="16.5">
      <c r="B89" s="11" t="s">
        <v>150</v>
      </c>
      <c r="G89" s="13"/>
      <c r="H89" s="13"/>
      <c r="I89" s="13"/>
    </row>
    <row r="90" spans="7:9" ht="16.5">
      <c r="G90" s="13"/>
      <c r="H90" s="13"/>
      <c r="I90" s="13"/>
    </row>
    <row r="91" spans="1:9" ht="16.5">
      <c r="A91" s="44" t="s">
        <v>164</v>
      </c>
      <c r="B91" s="11" t="s">
        <v>97</v>
      </c>
      <c r="G91" s="13"/>
      <c r="H91" s="13"/>
      <c r="I91" s="13"/>
    </row>
    <row r="92" spans="7:9" ht="16.5">
      <c r="G92" s="13"/>
      <c r="H92" s="13"/>
      <c r="I92" s="13"/>
    </row>
    <row r="93" spans="2:9" ht="16.5">
      <c r="B93" s="11" t="s">
        <v>98</v>
      </c>
      <c r="G93" s="13"/>
      <c r="H93" s="13"/>
      <c r="I93" s="13"/>
    </row>
    <row r="94" spans="7:9" ht="16.5">
      <c r="G94" s="13"/>
      <c r="H94" s="13"/>
      <c r="I94" s="13"/>
    </row>
    <row r="95" spans="6:8" s="25" customFormat="1" ht="16.5">
      <c r="F95" s="31"/>
      <c r="G95" s="26"/>
      <c r="H95" s="31" t="s">
        <v>2</v>
      </c>
    </row>
    <row r="96" spans="6:8" s="25" customFormat="1" ht="16.5">
      <c r="F96" s="31"/>
      <c r="G96" s="31" t="s">
        <v>99</v>
      </c>
      <c r="H96" s="31" t="s">
        <v>100</v>
      </c>
    </row>
    <row r="97" spans="6:8" s="25" customFormat="1" ht="16.5">
      <c r="F97" s="31" t="s">
        <v>10</v>
      </c>
      <c r="G97" s="31" t="s">
        <v>101</v>
      </c>
      <c r="H97" s="31" t="s">
        <v>102</v>
      </c>
    </row>
    <row r="98" spans="6:8" s="25" customFormat="1" ht="16.5">
      <c r="F98" s="31" t="s">
        <v>15</v>
      </c>
      <c r="G98" s="31" t="s">
        <v>15</v>
      </c>
      <c r="H98" s="31" t="s">
        <v>15</v>
      </c>
    </row>
    <row r="99" spans="6:8" s="25" customFormat="1" ht="16.5">
      <c r="F99" s="26"/>
      <c r="G99" s="26"/>
      <c r="H99" s="26"/>
    </row>
    <row r="100" spans="2:8" s="25" customFormat="1" ht="16.5">
      <c r="B100" s="25" t="s">
        <v>8</v>
      </c>
      <c r="F100" s="32">
        <f>+ROUND('[2]seg'!B15/1000,0)</f>
        <v>5803</v>
      </c>
      <c r="G100" s="32">
        <f>+ROUND('[2]seg'!D15/1000,0)</f>
        <v>2195</v>
      </c>
      <c r="H100" s="26">
        <f>+ROUND('[2]seg'!F15/1000,0)</f>
        <v>28510</v>
      </c>
    </row>
    <row r="101" spans="2:8" s="25" customFormat="1" ht="16.5">
      <c r="B101" s="25" t="s">
        <v>103</v>
      </c>
      <c r="F101" s="32">
        <f>+ROUND('[2]seg'!B21/1000,0)</f>
        <v>1685</v>
      </c>
      <c r="G101" s="32">
        <f>+ROUND(('[2]seg'!D16+'[2]seg'!D18+'[2]seg'!D21)/1000,0)</f>
        <v>9491</v>
      </c>
      <c r="H101" s="32">
        <f>'[2]seg'!H44/1000</f>
        <v>126058.5732654</v>
      </c>
    </row>
    <row r="102" spans="2:8" s="25" customFormat="1" ht="16.5">
      <c r="B102" s="25" t="s">
        <v>104</v>
      </c>
      <c r="F102" s="32">
        <v>0</v>
      </c>
      <c r="G102" s="32">
        <v>-294</v>
      </c>
      <c r="H102" s="32">
        <f>'[2]seg'!H43/1000</f>
        <v>6472.381</v>
      </c>
    </row>
    <row r="103" spans="6:8" s="25" customFormat="1" ht="16.5">
      <c r="F103" s="32"/>
      <c r="G103" s="32"/>
      <c r="H103" s="32"/>
    </row>
    <row r="104" spans="6:8" s="25" customFormat="1" ht="17.25" thickBot="1">
      <c r="F104" s="33">
        <f>SUM(F100:F103)</f>
        <v>7488</v>
      </c>
      <c r="G104" s="33">
        <f>SUM(G100:G103)</f>
        <v>11392</v>
      </c>
      <c r="H104" s="33">
        <f>SUM(H100:H103)</f>
        <v>161040.9542654</v>
      </c>
    </row>
    <row r="105" spans="5:9" ht="17.25" thickTop="1">
      <c r="E105" s="15"/>
      <c r="G105" s="14"/>
      <c r="H105" s="14"/>
      <c r="I105" s="13"/>
    </row>
    <row r="106" spans="2:9" s="25" customFormat="1" ht="16.5">
      <c r="B106" s="25" t="s">
        <v>105</v>
      </c>
      <c r="E106" s="34"/>
      <c r="G106" s="32"/>
      <c r="H106" s="32"/>
      <c r="I106" s="26"/>
    </row>
    <row r="107" spans="5:9" s="25" customFormat="1" ht="16.5">
      <c r="E107" s="34"/>
      <c r="G107" s="32"/>
      <c r="H107" s="32"/>
      <c r="I107" s="26"/>
    </row>
    <row r="108" spans="2:8" s="25" customFormat="1" ht="16.5">
      <c r="B108" s="25" t="s">
        <v>9</v>
      </c>
      <c r="F108" s="32">
        <f>+ROUND('[2]seg'!B8/1000,0)</f>
        <v>4637</v>
      </c>
      <c r="G108" s="32">
        <f>+ROUND('[2]seg'!D8/1000,0)-1</f>
        <v>1278</v>
      </c>
      <c r="H108" s="32">
        <f>+ROUND('[2]seg'!F8/1000,0)-1</f>
        <v>6820</v>
      </c>
    </row>
    <row r="109" spans="2:8" s="25" customFormat="1" ht="16.5">
      <c r="B109" s="25" t="s">
        <v>106</v>
      </c>
      <c r="F109" s="32">
        <f>+ROUND('[2]seg'!B9/1000,0)</f>
        <v>2851</v>
      </c>
      <c r="G109" s="32">
        <f>'[2]seg'!D9/1000</f>
        <v>7898.834</v>
      </c>
      <c r="H109" s="32">
        <f>'[2]seg'!F9/1000</f>
        <v>120278.54019999999</v>
      </c>
    </row>
    <row r="110" spans="2:8" s="25" customFormat="1" ht="16.5">
      <c r="B110" s="25" t="s">
        <v>107</v>
      </c>
      <c r="F110" s="32"/>
      <c r="G110" s="32">
        <f>+ROUND('[2]seg'!D10/1000,0)</f>
        <v>2215</v>
      </c>
      <c r="H110" s="32">
        <f>'[2]seg'!F10/1000</f>
        <v>33942.0230654</v>
      </c>
    </row>
    <row r="111" spans="6:8" s="25" customFormat="1" ht="17.25" thickBot="1">
      <c r="F111" s="33">
        <f>SUM(F108:F110)</f>
        <v>7488</v>
      </c>
      <c r="G111" s="33">
        <f>SUM(G108:G110)</f>
        <v>11391.833999999999</v>
      </c>
      <c r="H111" s="33">
        <f>SUM(H108:H110)</f>
        <v>161040.56326539998</v>
      </c>
    </row>
    <row r="112" spans="6:8" s="25" customFormat="1" ht="17.25" thickTop="1">
      <c r="F112" s="57"/>
      <c r="G112" s="57"/>
      <c r="H112" s="57"/>
    </row>
    <row r="113" spans="2:8" s="25" customFormat="1" ht="16.5">
      <c r="B113" s="25" t="s">
        <v>182</v>
      </c>
      <c r="F113" s="57"/>
      <c r="G113" s="57"/>
      <c r="H113" s="57"/>
    </row>
    <row r="114" spans="2:8" s="25" customFormat="1" ht="16.5">
      <c r="B114" s="25" t="s">
        <v>183</v>
      </c>
      <c r="F114" s="57"/>
      <c r="G114" s="57"/>
      <c r="H114" s="57"/>
    </row>
    <row r="115" spans="6:9" ht="16.5">
      <c r="F115" s="13"/>
      <c r="G115" s="13"/>
      <c r="H115" s="13"/>
      <c r="I115" s="13"/>
    </row>
    <row r="116" spans="1:9" s="25" customFormat="1" ht="16.5">
      <c r="A116" s="45" t="s">
        <v>165</v>
      </c>
      <c r="B116" s="25" t="s">
        <v>178</v>
      </c>
      <c r="F116" s="26"/>
      <c r="G116" s="26"/>
      <c r="H116" s="26"/>
      <c r="I116" s="26"/>
    </row>
    <row r="117" spans="2:9" s="25" customFormat="1" ht="16.5">
      <c r="B117" s="25" t="s">
        <v>171</v>
      </c>
      <c r="F117" s="26"/>
      <c r="G117" s="26"/>
      <c r="H117" s="26"/>
      <c r="I117" s="26"/>
    </row>
    <row r="118" spans="6:9" s="25" customFormat="1" ht="16.5">
      <c r="F118" s="26"/>
      <c r="G118" s="26"/>
      <c r="H118" s="26"/>
      <c r="I118" s="26"/>
    </row>
    <row r="119" spans="7:9" s="25" customFormat="1" ht="16.5">
      <c r="G119" s="26"/>
      <c r="H119" s="26"/>
      <c r="I119" s="26"/>
    </row>
    <row r="120" spans="7:9" s="25" customFormat="1" ht="16.5">
      <c r="G120" s="26"/>
      <c r="H120" s="26"/>
      <c r="I120" s="26"/>
    </row>
    <row r="121" spans="7:9" s="25" customFormat="1" ht="16.5">
      <c r="G121" s="26"/>
      <c r="H121" s="26"/>
      <c r="I121" s="26"/>
    </row>
    <row r="122" spans="7:9" s="25" customFormat="1" ht="16.5">
      <c r="G122" s="26"/>
      <c r="H122" s="26"/>
      <c r="I122" s="26"/>
    </row>
    <row r="123" spans="1:9" s="25" customFormat="1" ht="16.5">
      <c r="A123" s="45" t="s">
        <v>166</v>
      </c>
      <c r="B123" s="25" t="s">
        <v>108</v>
      </c>
      <c r="G123" s="26"/>
      <c r="H123" s="26"/>
      <c r="I123" s="26"/>
    </row>
    <row r="124" spans="7:9" s="25" customFormat="1" ht="16.5">
      <c r="G124" s="26"/>
      <c r="H124" s="26"/>
      <c r="I124" s="26"/>
    </row>
    <row r="125" spans="7:9" s="25" customFormat="1" ht="16.5">
      <c r="G125" s="26"/>
      <c r="H125" s="26"/>
      <c r="I125" s="26"/>
    </row>
    <row r="126" spans="7:9" s="25" customFormat="1" ht="16.5">
      <c r="G126" s="26"/>
      <c r="H126" s="26"/>
      <c r="I126" s="26"/>
    </row>
    <row r="127" spans="7:9" s="25" customFormat="1" ht="16.5">
      <c r="G127" s="26"/>
      <c r="H127" s="26"/>
      <c r="I127" s="26"/>
    </row>
    <row r="128" spans="7:9" s="25" customFormat="1" ht="16.5">
      <c r="G128" s="26"/>
      <c r="H128" s="26"/>
      <c r="I128" s="26"/>
    </row>
    <row r="129" spans="1:8" s="25" customFormat="1" ht="16.5">
      <c r="A129" s="45" t="s">
        <v>167</v>
      </c>
      <c r="B129" s="25" t="s">
        <v>151</v>
      </c>
      <c r="G129" s="26"/>
      <c r="H129" s="26"/>
    </row>
    <row r="130" spans="7:9" s="25" customFormat="1" ht="16.5">
      <c r="G130" s="26"/>
      <c r="H130" s="26"/>
      <c r="I130" s="26"/>
    </row>
    <row r="131" spans="2:9" s="25" customFormat="1" ht="16.5">
      <c r="B131" s="25" t="s">
        <v>173</v>
      </c>
      <c r="G131" s="26"/>
      <c r="H131" s="26"/>
      <c r="I131" s="26"/>
    </row>
    <row r="132" spans="2:9" s="25" customFormat="1" ht="16.5">
      <c r="B132" s="25" t="s">
        <v>174</v>
      </c>
      <c r="G132" s="26"/>
      <c r="H132" s="26"/>
      <c r="I132" s="26"/>
    </row>
    <row r="133" spans="2:9" s="25" customFormat="1" ht="16.5">
      <c r="B133" s="25" t="s">
        <v>175</v>
      </c>
      <c r="G133" s="26"/>
      <c r="H133" s="26"/>
      <c r="I133" s="26"/>
    </row>
    <row r="134" spans="7:9" s="25" customFormat="1" ht="16.5">
      <c r="G134" s="26"/>
      <c r="H134" s="26"/>
      <c r="I134" s="26"/>
    </row>
    <row r="135" spans="1:9" s="25" customFormat="1" ht="16.5">
      <c r="A135" s="45" t="s">
        <v>168</v>
      </c>
      <c r="B135" s="25" t="s">
        <v>92</v>
      </c>
      <c r="G135" s="26"/>
      <c r="H135" s="26"/>
      <c r="I135" s="26"/>
    </row>
    <row r="136" spans="7:9" s="25" customFormat="1" ht="16.5">
      <c r="G136" s="26"/>
      <c r="H136" s="26"/>
      <c r="I136" s="26"/>
    </row>
    <row r="137" spans="2:9" s="25" customFormat="1" ht="16.5">
      <c r="B137" s="25" t="s">
        <v>184</v>
      </c>
      <c r="G137" s="26"/>
      <c r="H137" s="26"/>
      <c r="I137" s="26"/>
    </row>
    <row r="138" spans="2:9" s="25" customFormat="1" ht="16.5">
      <c r="B138" s="25" t="s">
        <v>185</v>
      </c>
      <c r="G138" s="26"/>
      <c r="H138" s="26"/>
      <c r="I138" s="26"/>
    </row>
    <row r="139" spans="2:9" s="25" customFormat="1" ht="16.5">
      <c r="B139" s="25" t="s">
        <v>179</v>
      </c>
      <c r="G139" s="26"/>
      <c r="H139" s="26"/>
      <c r="I139" s="26"/>
    </row>
    <row r="140" spans="7:9" s="25" customFormat="1" ht="16.5">
      <c r="G140" s="26"/>
      <c r="H140" s="26"/>
      <c r="I140" s="26"/>
    </row>
    <row r="141" spans="1:9" s="25" customFormat="1" ht="16.5">
      <c r="A141" s="45" t="s">
        <v>159</v>
      </c>
      <c r="B141" s="25" t="s">
        <v>109</v>
      </c>
      <c r="G141" s="26"/>
      <c r="H141" s="26"/>
      <c r="I141" s="26"/>
    </row>
    <row r="142" spans="7:9" s="25" customFormat="1" ht="16.5">
      <c r="G142" s="26"/>
      <c r="H142" s="26"/>
      <c r="I142" s="26"/>
    </row>
    <row r="143" spans="7:9" s="25" customFormat="1" ht="16.5">
      <c r="G143" s="26"/>
      <c r="H143" s="26"/>
      <c r="I143" s="26"/>
    </row>
    <row r="144" spans="7:9" s="25" customFormat="1" ht="16.5">
      <c r="G144" s="26"/>
      <c r="H144" s="26"/>
      <c r="I144" s="26"/>
    </row>
    <row r="145" spans="7:9" s="25" customFormat="1" ht="16.5">
      <c r="G145" s="26"/>
      <c r="H145" s="26"/>
      <c r="I145" s="26"/>
    </row>
    <row r="146" spans="7:9" s="25" customFormat="1" ht="16.5">
      <c r="G146" s="26"/>
      <c r="H146" s="26"/>
      <c r="I146" s="26"/>
    </row>
    <row r="147" spans="7:9" s="25" customFormat="1" ht="16.5">
      <c r="G147" s="26"/>
      <c r="H147" s="26"/>
      <c r="I147" s="26"/>
    </row>
    <row r="148" spans="7:9" s="25" customFormat="1" ht="16.5">
      <c r="G148" s="26"/>
      <c r="H148" s="26"/>
      <c r="I148" s="26"/>
    </row>
    <row r="149" spans="7:9" s="25" customFormat="1" ht="16.5">
      <c r="G149" s="26"/>
      <c r="H149" s="26"/>
      <c r="I149" s="26"/>
    </row>
    <row r="150" spans="1:9" s="25" customFormat="1" ht="16.5">
      <c r="A150" s="45" t="s">
        <v>169</v>
      </c>
      <c r="B150" s="25" t="s">
        <v>112</v>
      </c>
      <c r="G150" s="26"/>
      <c r="H150" s="26"/>
      <c r="I150" s="26"/>
    </row>
    <row r="151" spans="7:9" s="25" customFormat="1" ht="16.5">
      <c r="G151" s="26"/>
      <c r="H151" s="26"/>
      <c r="I151" s="26"/>
    </row>
    <row r="152" spans="2:9" s="25" customFormat="1" ht="16.5">
      <c r="B152" s="25" t="s">
        <v>172</v>
      </c>
      <c r="G152" s="26"/>
      <c r="H152" s="26"/>
      <c r="I152" s="26"/>
    </row>
    <row r="153" spans="7:9" s="25" customFormat="1" ht="16.5">
      <c r="G153" s="26"/>
      <c r="H153" s="26"/>
      <c r="I153" s="26"/>
    </row>
    <row r="154" spans="1:9" s="25" customFormat="1" ht="16.5">
      <c r="A154" s="45" t="s">
        <v>170</v>
      </c>
      <c r="B154" s="25" t="s">
        <v>110</v>
      </c>
      <c r="G154" s="26"/>
      <c r="H154" s="26"/>
      <c r="I154" s="26"/>
    </row>
    <row r="155" spans="7:9" s="25" customFormat="1" ht="16.5">
      <c r="G155" s="26"/>
      <c r="H155" s="26"/>
      <c r="I155" s="26"/>
    </row>
    <row r="156" spans="7:9" s="25" customFormat="1" ht="16.5">
      <c r="G156" s="26"/>
      <c r="H156" s="26"/>
      <c r="I156" s="26"/>
    </row>
    <row r="157" spans="7:9" s="25" customFormat="1" ht="16.5">
      <c r="G157" s="26"/>
      <c r="H157" s="26"/>
      <c r="I157" s="26"/>
    </row>
    <row r="158" spans="7:9" ht="16.5">
      <c r="G158" s="13"/>
      <c r="H158" s="13"/>
      <c r="I158" s="13"/>
    </row>
    <row r="159" spans="2:9" ht="16.5">
      <c r="B159" s="11" t="s">
        <v>5</v>
      </c>
      <c r="G159" s="13"/>
      <c r="H159" s="13"/>
      <c r="I159" s="13"/>
    </row>
    <row r="160" spans="7:9" ht="16.5">
      <c r="G160" s="13"/>
      <c r="H160" s="13"/>
      <c r="I160" s="13"/>
    </row>
    <row r="161" spans="7:9" ht="16.5">
      <c r="G161" s="13"/>
      <c r="H161" s="13"/>
      <c r="I161" s="13"/>
    </row>
    <row r="162" spans="7:9" ht="16.5">
      <c r="G162" s="13"/>
      <c r="H162" s="13"/>
      <c r="I162" s="13"/>
    </row>
    <row r="163" spans="7:9" ht="16.5">
      <c r="G163" s="13"/>
      <c r="H163" s="13"/>
      <c r="I163" s="13"/>
    </row>
    <row r="164" spans="7:9" ht="16.5">
      <c r="G164" s="13"/>
      <c r="H164" s="13"/>
      <c r="I164" s="13"/>
    </row>
    <row r="165" spans="7:9" ht="16.5">
      <c r="G165" s="13"/>
      <c r="H165" s="13"/>
      <c r="I165" s="13"/>
    </row>
    <row r="166" spans="7:9" ht="16.5">
      <c r="G166" s="13"/>
      <c r="H166" s="13"/>
      <c r="I166" s="13"/>
    </row>
    <row r="167" spans="7:9" ht="16.5">
      <c r="G167" s="13"/>
      <c r="H167" s="13"/>
      <c r="I167" s="13"/>
    </row>
    <row r="168" spans="7:9" ht="16.5">
      <c r="G168" s="13"/>
      <c r="H168" s="13"/>
      <c r="I168" s="13"/>
    </row>
  </sheetData>
  <printOptions horizontalCentered="1"/>
  <pageMargins left="0.5" right="0.5" top="0.75" bottom="0.5" header="0.25" footer="0.25"/>
  <pageSetup horizontalDpi="300" verticalDpi="300" orientation="portrait" paperSize="9" r:id="rId2"/>
  <headerFooter alignWithMargins="0">
    <oddHeader>&amp;RPage C - &amp;P</oddHeader>
  </headerFooter>
  <rowBreaks count="3" manualBreakCount="3">
    <brk id="36" max="7" man="1"/>
    <brk id="81" max="7" man="1"/>
    <brk id="12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
  <cp:lastModifiedBy>HP </cp:lastModifiedBy>
  <cp:lastPrinted>2002-08-19T02:49:09Z</cp:lastPrinted>
  <dcterms:created xsi:type="dcterms:W3CDTF">1999-08-20T04:04:43Z</dcterms:created>
  <dcterms:modified xsi:type="dcterms:W3CDTF">2002-08-28T10:08:32Z</dcterms:modified>
  <cp:category/>
  <cp:version/>
  <cp:contentType/>
  <cp:contentStatus/>
</cp:coreProperties>
</file>